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980" yWindow="60" windowWidth="19520" windowHeight="11840" tabRatio="500" activeTab="2"/>
  </bookViews>
  <sheets>
    <sheet name="General Questions" sheetId="1" r:id="rId1"/>
    <sheet name="Impact " sheetId="2" r:id="rId2"/>
    <sheet name="Efficiency" sheetId="3" r:id="rId3"/>
    <sheet name="Effectiveness" sheetId="4" r:id="rId4"/>
  </sheets>
  <definedNames>
    <definedName name="_xlnm.Print_Area" localSheetId="3">Effectiveness!$A$5:$E$28</definedName>
    <definedName name="_xlnm.Print_Area" localSheetId="0">'General Questions'!$A$4:$AE$44</definedName>
    <definedName name="_xlnm.Print_Area" localSheetId="1">'Impact '!$A$5:$C$95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3" l="1"/>
  <c r="B27" i="3"/>
  <c r="B26" i="3"/>
  <c r="B23" i="3"/>
  <c r="B22" i="3"/>
  <c r="B21" i="3"/>
  <c r="B17" i="3"/>
  <c r="B18" i="3"/>
  <c r="B16" i="3"/>
  <c r="B12" i="3"/>
  <c r="B13" i="3"/>
  <c r="B11" i="3"/>
  <c r="B7" i="3"/>
  <c r="B8" i="3"/>
  <c r="B6" i="3"/>
  <c r="B29" i="3"/>
  <c r="B24" i="3"/>
  <c r="B19" i="3"/>
  <c r="B14" i="3"/>
  <c r="B9" i="3"/>
  <c r="C93" i="2"/>
  <c r="C94" i="2"/>
  <c r="C92" i="2"/>
  <c r="C88" i="2"/>
  <c r="C89" i="2"/>
  <c r="C87" i="2"/>
  <c r="C83" i="2"/>
  <c r="C84" i="2"/>
  <c r="C82" i="2"/>
  <c r="B95" i="2"/>
  <c r="B90" i="2"/>
  <c r="B85" i="2"/>
  <c r="C75" i="2"/>
  <c r="C76" i="2"/>
  <c r="C74" i="2"/>
  <c r="C70" i="2"/>
  <c r="C71" i="2"/>
  <c r="C69" i="2"/>
  <c r="C65" i="2"/>
  <c r="C66" i="2"/>
  <c r="C64" i="2"/>
  <c r="B77" i="2"/>
  <c r="B72" i="2"/>
  <c r="B67" i="2"/>
  <c r="C57" i="2"/>
  <c r="C58" i="2"/>
  <c r="C56" i="2"/>
  <c r="C52" i="2"/>
  <c r="C53" i="2"/>
  <c r="C51" i="2"/>
  <c r="C47" i="2"/>
  <c r="C48" i="2"/>
  <c r="C46" i="2"/>
  <c r="C39" i="2"/>
  <c r="C40" i="2"/>
  <c r="C38" i="2"/>
  <c r="C34" i="2"/>
  <c r="C35" i="2"/>
  <c r="C33" i="2"/>
  <c r="C29" i="2"/>
  <c r="C30" i="2"/>
  <c r="C28" i="2"/>
  <c r="C20" i="2"/>
  <c r="C21" i="2"/>
  <c r="C19" i="2"/>
  <c r="C15" i="2"/>
  <c r="C16" i="2"/>
  <c r="C14" i="2"/>
  <c r="C10" i="2"/>
  <c r="C11" i="2"/>
  <c r="C9" i="2"/>
  <c r="B12" i="2"/>
  <c r="B17" i="2"/>
  <c r="B22" i="2"/>
  <c r="B36" i="2"/>
  <c r="B31" i="2"/>
  <c r="B41" i="2"/>
  <c r="B59" i="2"/>
  <c r="B54" i="2"/>
  <c r="B49" i="2"/>
  <c r="D26" i="4"/>
  <c r="D27" i="4"/>
  <c r="D28" i="4"/>
  <c r="C26" i="4"/>
  <c r="C27" i="4"/>
  <c r="C28" i="4"/>
  <c r="B26" i="4"/>
  <c r="B27" i="4"/>
  <c r="B28" i="4"/>
  <c r="D21" i="4"/>
  <c r="D22" i="4"/>
  <c r="D23" i="4"/>
  <c r="C21" i="4"/>
  <c r="D24" i="1"/>
  <c r="C23" i="4"/>
  <c r="B21" i="4"/>
  <c r="B22" i="4"/>
  <c r="B23" i="4"/>
  <c r="D16" i="4"/>
  <c r="D17" i="4"/>
  <c r="D18" i="4"/>
  <c r="C16" i="4"/>
  <c r="C17" i="4"/>
  <c r="C18" i="4"/>
  <c r="B16" i="4"/>
  <c r="B17" i="4"/>
  <c r="B18" i="4"/>
  <c r="D11" i="4"/>
  <c r="D12" i="4"/>
  <c r="D13" i="4"/>
  <c r="D8" i="4"/>
  <c r="C7" i="4"/>
  <c r="C8" i="4"/>
  <c r="C11" i="4"/>
  <c r="C12" i="4"/>
  <c r="C13" i="4"/>
  <c r="B12" i="4"/>
  <c r="B13" i="4"/>
  <c r="B11" i="4"/>
  <c r="AD24" i="1"/>
  <c r="AB24" i="1"/>
  <c r="AA24" i="1"/>
  <c r="Z23" i="1"/>
  <c r="Z21" i="1"/>
  <c r="X24" i="1"/>
  <c r="V24" i="1"/>
  <c r="T24" i="1"/>
  <c r="R24" i="1"/>
  <c r="P24" i="1"/>
  <c r="N24" i="1"/>
  <c r="M24" i="1"/>
  <c r="L24" i="1"/>
  <c r="AD19" i="1"/>
  <c r="AD14" i="1"/>
  <c r="AB14" i="1"/>
  <c r="AB19" i="1"/>
  <c r="AA19" i="1"/>
  <c r="X14" i="1"/>
  <c r="X19" i="1"/>
  <c r="Z16" i="1"/>
  <c r="Z18" i="1"/>
  <c r="V14" i="1"/>
  <c r="V19" i="1"/>
  <c r="T19" i="1"/>
  <c r="R19" i="1"/>
  <c r="R14" i="1"/>
  <c r="P14" i="1"/>
  <c r="P19" i="1"/>
  <c r="N19" i="1"/>
  <c r="L19" i="1"/>
  <c r="N14" i="1"/>
  <c r="T14" i="1"/>
  <c r="K11" i="1"/>
  <c r="L14" i="1"/>
  <c r="AA14" i="1"/>
  <c r="Z11" i="1"/>
  <c r="Z13" i="1"/>
  <c r="D7" i="4"/>
  <c r="D6" i="4"/>
  <c r="C6" i="4"/>
  <c r="B7" i="4"/>
  <c r="B8" i="4"/>
  <c r="B6" i="4"/>
  <c r="Z8" i="1"/>
  <c r="Z6" i="1"/>
  <c r="M19" i="1"/>
  <c r="M14" i="1"/>
  <c r="G29" i="1"/>
  <c r="G28" i="1"/>
  <c r="G26" i="1"/>
  <c r="I26" i="1"/>
  <c r="Q26" i="1"/>
  <c r="H27" i="1"/>
  <c r="I27" i="1"/>
  <c r="J27" i="1"/>
  <c r="K27" i="1"/>
  <c r="L29" i="1"/>
  <c r="M29" i="1"/>
  <c r="N29" i="1"/>
  <c r="O27" i="1"/>
  <c r="P29" i="1"/>
  <c r="R29" i="1"/>
  <c r="S27" i="1"/>
  <c r="T29" i="1"/>
  <c r="U27" i="1"/>
  <c r="V29" i="1"/>
  <c r="W27" i="1"/>
  <c r="X29" i="1"/>
  <c r="Y27" i="1"/>
  <c r="Z27" i="1"/>
  <c r="AA29" i="1"/>
  <c r="AB29" i="1"/>
  <c r="AC26" i="1"/>
  <c r="AC27" i="1"/>
  <c r="AD29" i="1"/>
  <c r="AE26" i="1"/>
  <c r="AE27" i="1"/>
  <c r="Z26" i="1"/>
  <c r="Z28" i="1"/>
  <c r="Y28" i="1"/>
  <c r="D29" i="1"/>
  <c r="E26" i="1"/>
  <c r="E27" i="1"/>
  <c r="E28" i="1"/>
  <c r="E29" i="1"/>
  <c r="E21" i="1"/>
  <c r="E22" i="1"/>
  <c r="E23" i="1"/>
  <c r="E24" i="1"/>
  <c r="D19" i="1"/>
  <c r="E16" i="1"/>
  <c r="E17" i="1"/>
  <c r="E18" i="1"/>
  <c r="E19" i="1"/>
  <c r="D14" i="1"/>
  <c r="E11" i="1"/>
  <c r="E12" i="1"/>
  <c r="E13" i="1"/>
  <c r="E14" i="1"/>
  <c r="F29" i="1"/>
  <c r="B29" i="1"/>
  <c r="C26" i="1"/>
  <c r="C27" i="1"/>
  <c r="C28" i="1"/>
  <c r="C29" i="1"/>
  <c r="B24" i="1"/>
  <c r="C21" i="1"/>
  <c r="C22" i="1"/>
  <c r="C23" i="1"/>
  <c r="C24" i="1"/>
  <c r="B19" i="1"/>
  <c r="C16" i="1"/>
  <c r="C17" i="1"/>
  <c r="C18" i="1"/>
  <c r="C19" i="1"/>
  <c r="B9" i="1"/>
  <c r="C6" i="1"/>
  <c r="C7" i="1"/>
  <c r="C8" i="1"/>
  <c r="C9" i="1"/>
  <c r="B14" i="1"/>
  <c r="C11" i="1"/>
  <c r="C12" i="1"/>
  <c r="C13" i="1"/>
  <c r="C14" i="1"/>
  <c r="Z12" i="1"/>
  <c r="Q27" i="1"/>
  <c r="AE8" i="1"/>
  <c r="AE7" i="1"/>
  <c r="AE6" i="1"/>
  <c r="AE13" i="1"/>
  <c r="AE12" i="1"/>
  <c r="AE11" i="1"/>
  <c r="AE18" i="1"/>
  <c r="AE17" i="1"/>
  <c r="AE16" i="1"/>
  <c r="AE28" i="1"/>
  <c r="AE23" i="1"/>
  <c r="AE21" i="1"/>
  <c r="AE22" i="1"/>
  <c r="AC28" i="1"/>
  <c r="AC23" i="1"/>
  <c r="AC22" i="1"/>
  <c r="AC21" i="1"/>
  <c r="AC18" i="1"/>
  <c r="AC17" i="1"/>
  <c r="AC16" i="1"/>
  <c r="AC13" i="1"/>
  <c r="AC12" i="1"/>
  <c r="AC11" i="1"/>
  <c r="AC8" i="1"/>
  <c r="AC6" i="1"/>
  <c r="Y26" i="1"/>
  <c r="Y23" i="1"/>
  <c r="Y22" i="1"/>
  <c r="Y21" i="1"/>
  <c r="Y18" i="1"/>
  <c r="Y17" i="1"/>
  <c r="Y16" i="1"/>
  <c r="Y13" i="1"/>
  <c r="Y12" i="1"/>
  <c r="Y11" i="1"/>
  <c r="Y8" i="1"/>
  <c r="Y6" i="1"/>
  <c r="Y7" i="1"/>
  <c r="W28" i="1"/>
  <c r="W26" i="1"/>
  <c r="W23" i="1"/>
  <c r="W22" i="1"/>
  <c r="W21" i="1"/>
  <c r="W18" i="1"/>
  <c r="W17" i="1"/>
  <c r="W16" i="1"/>
  <c r="W13" i="1"/>
  <c r="W12" i="1"/>
  <c r="W11" i="1"/>
  <c r="W8" i="1"/>
  <c r="W6" i="1"/>
  <c r="U28" i="1"/>
  <c r="U26" i="1"/>
  <c r="U23" i="1"/>
  <c r="U22" i="1"/>
  <c r="U21" i="1"/>
  <c r="U18" i="1"/>
  <c r="U17" i="1"/>
  <c r="U16" i="1"/>
  <c r="U13" i="1"/>
  <c r="U12" i="1"/>
  <c r="U11" i="1"/>
  <c r="U8" i="1"/>
  <c r="U6" i="1"/>
  <c r="S28" i="1"/>
  <c r="S26" i="1"/>
  <c r="S23" i="1"/>
  <c r="S22" i="1"/>
  <c r="S21" i="1"/>
  <c r="S18" i="1"/>
  <c r="S17" i="1"/>
  <c r="S16" i="1"/>
  <c r="S13" i="1"/>
  <c r="S12" i="1"/>
  <c r="S11" i="1"/>
  <c r="S6" i="1"/>
  <c r="S8" i="1"/>
  <c r="O28" i="1"/>
  <c r="O26" i="1"/>
  <c r="O23" i="1"/>
  <c r="O22" i="1"/>
  <c r="O21" i="1"/>
  <c r="O18" i="1"/>
  <c r="O17" i="1"/>
  <c r="O16" i="1"/>
  <c r="O13" i="1"/>
  <c r="O12" i="1"/>
  <c r="O11" i="1"/>
  <c r="O8" i="1"/>
  <c r="O6" i="1"/>
  <c r="O7" i="1"/>
  <c r="Q8" i="1"/>
  <c r="Q28" i="1"/>
  <c r="Q23" i="1"/>
  <c r="Q22" i="1"/>
  <c r="H28" i="1"/>
  <c r="K28" i="1"/>
  <c r="J28" i="1"/>
  <c r="I28" i="1"/>
  <c r="H26" i="1"/>
  <c r="K26" i="1"/>
  <c r="J26" i="1"/>
  <c r="H23" i="1"/>
  <c r="K23" i="1"/>
  <c r="J23" i="1"/>
  <c r="I23" i="1"/>
  <c r="H22" i="1"/>
  <c r="K22" i="1"/>
  <c r="J22" i="1"/>
  <c r="I22" i="1"/>
  <c r="H21" i="1"/>
  <c r="K21" i="1"/>
  <c r="J21" i="1"/>
  <c r="I21" i="1"/>
  <c r="H18" i="1"/>
  <c r="K18" i="1"/>
  <c r="J18" i="1"/>
  <c r="I18" i="1"/>
  <c r="H17" i="1"/>
  <c r="K17" i="1"/>
  <c r="J17" i="1"/>
  <c r="I17" i="1"/>
  <c r="H16" i="1"/>
  <c r="K16" i="1"/>
  <c r="J16" i="1"/>
  <c r="I16" i="1"/>
  <c r="H13" i="1"/>
  <c r="K13" i="1"/>
  <c r="J13" i="1"/>
  <c r="I13" i="1"/>
  <c r="H12" i="1"/>
  <c r="K12" i="1"/>
  <c r="J12" i="1"/>
  <c r="I12" i="1"/>
  <c r="H11" i="1"/>
  <c r="J11" i="1"/>
  <c r="I11" i="1"/>
  <c r="H29" i="1"/>
  <c r="H24" i="1"/>
  <c r="H19" i="1"/>
  <c r="H14" i="1"/>
  <c r="G27" i="1"/>
  <c r="F24" i="1"/>
  <c r="G21" i="1"/>
  <c r="G22" i="1"/>
  <c r="G23" i="1"/>
  <c r="G24" i="1"/>
  <c r="F19" i="1"/>
  <c r="G16" i="1"/>
  <c r="G17" i="1"/>
  <c r="G18" i="1"/>
  <c r="G19" i="1"/>
  <c r="F14" i="1"/>
  <c r="G11" i="1"/>
  <c r="G12" i="1"/>
  <c r="G13" i="1"/>
  <c r="G14" i="1"/>
  <c r="F9" i="1"/>
  <c r="G6" i="1"/>
  <c r="G7" i="1"/>
  <c r="G8" i="1"/>
  <c r="G9" i="1"/>
  <c r="D9" i="1"/>
  <c r="E6" i="1"/>
  <c r="E7" i="1"/>
  <c r="E8" i="1"/>
  <c r="E9" i="1"/>
  <c r="H7" i="1"/>
  <c r="H8" i="1"/>
  <c r="H6" i="1"/>
  <c r="H9" i="1"/>
  <c r="I7" i="1"/>
  <c r="J7" i="1"/>
  <c r="K7" i="1"/>
  <c r="I8" i="1"/>
  <c r="J8" i="1"/>
  <c r="K8" i="1"/>
  <c r="K6" i="1"/>
  <c r="J6" i="1"/>
  <c r="I6" i="1"/>
  <c r="P9" i="1"/>
  <c r="M9" i="1"/>
  <c r="N9" i="1"/>
  <c r="R9" i="1"/>
  <c r="T9" i="1"/>
  <c r="U7" i="1"/>
  <c r="V9" i="1"/>
  <c r="X9" i="1"/>
  <c r="Z7" i="1"/>
  <c r="AA9" i="1"/>
  <c r="AB9" i="1"/>
  <c r="AD9" i="1"/>
  <c r="L9" i="1"/>
  <c r="C6" i="3"/>
  <c r="D6" i="3"/>
  <c r="E6" i="3"/>
  <c r="D7" i="3"/>
  <c r="D8" i="3"/>
  <c r="D11" i="3"/>
  <c r="D12" i="3"/>
  <c r="D13" i="3"/>
  <c r="D16" i="3"/>
  <c r="D17" i="3"/>
  <c r="D18" i="3"/>
  <c r="D21" i="3"/>
  <c r="D22" i="3"/>
  <c r="D23" i="3"/>
  <c r="D26" i="3"/>
  <c r="D27" i="3"/>
  <c r="D28" i="3"/>
  <c r="C8" i="3"/>
  <c r="C11" i="3"/>
  <c r="C12" i="3"/>
  <c r="C13" i="3"/>
  <c r="C16" i="3"/>
  <c r="C17" i="3"/>
  <c r="C18" i="3"/>
  <c r="C21" i="3"/>
  <c r="C22" i="3"/>
  <c r="C23" i="3"/>
  <c r="C26" i="3"/>
  <c r="C27" i="3"/>
  <c r="C28" i="3"/>
  <c r="S7" i="1"/>
  <c r="C7" i="3"/>
  <c r="E13" i="3"/>
  <c r="E16" i="3"/>
  <c r="Z17" i="1"/>
  <c r="E17" i="3"/>
  <c r="E18" i="3"/>
  <c r="E21" i="3"/>
  <c r="Z22" i="1"/>
  <c r="E22" i="3"/>
  <c r="E23" i="3"/>
  <c r="E26" i="3"/>
  <c r="E27" i="3"/>
  <c r="E28" i="3"/>
  <c r="E8" i="3"/>
  <c r="E11" i="3"/>
  <c r="E12" i="3"/>
  <c r="E7" i="3"/>
  <c r="AC7" i="1"/>
  <c r="W7" i="1"/>
  <c r="B42" i="1"/>
  <c r="C42" i="1"/>
  <c r="B43" i="1"/>
  <c r="C43" i="1"/>
  <c r="B41" i="1"/>
  <c r="C41" i="1"/>
  <c r="F41" i="1"/>
  <c r="F42" i="1"/>
  <c r="F43" i="1"/>
  <c r="F44" i="1"/>
  <c r="D41" i="1"/>
  <c r="D42" i="1"/>
  <c r="D43" i="1"/>
  <c r="D44" i="1"/>
  <c r="B44" i="1"/>
</calcChain>
</file>

<file path=xl/sharedStrings.xml><?xml version="1.0" encoding="utf-8"?>
<sst xmlns="http://schemas.openxmlformats.org/spreadsheetml/2006/main" count="186" uniqueCount="58">
  <si>
    <t>Battambang</t>
  </si>
  <si>
    <t>Pailin</t>
  </si>
  <si>
    <t>Banteay-Meanchay</t>
  </si>
  <si>
    <t>Average Size of Site</t>
  </si>
  <si>
    <t>Total Days Worked</t>
  </si>
  <si>
    <t>Total Number of Sites Released</t>
  </si>
  <si>
    <t>Total Area Released</t>
  </si>
  <si>
    <t>Total Area Cancelled</t>
  </si>
  <si>
    <t>Total Area Cancelled - C1</t>
  </si>
  <si>
    <t>Total Area Released - C2</t>
  </si>
  <si>
    <t>Total Area Cleared - C3</t>
  </si>
  <si>
    <t>Total Number of Sites Released with no APMs</t>
  </si>
  <si>
    <t>% of Sites Released with no APMs</t>
  </si>
  <si>
    <t>%  of Sites Released with no items</t>
  </si>
  <si>
    <t>Total of Sites Released with no items</t>
  </si>
  <si>
    <t>2015 YTD</t>
  </si>
  <si>
    <t>Land Reclamation Survey 2015</t>
  </si>
  <si>
    <t>By District, By Commune</t>
  </si>
  <si>
    <t>Size of Sites Released</t>
  </si>
  <si>
    <t>Number</t>
  </si>
  <si>
    <t xml:space="preserve">% </t>
  </si>
  <si>
    <t>Small (less than 50000 m2)</t>
  </si>
  <si>
    <t>Medium (50 - 100,000 m2)</t>
  </si>
  <si>
    <t xml:space="preserve">Large (more than 100,000 m2) </t>
  </si>
  <si>
    <t>Average Area Released by site / Team Days Worked</t>
  </si>
  <si>
    <t>Average Area C2 by site / % Team Days Worked (Note 1)</t>
  </si>
  <si>
    <t>Average Area C3 by site / % Team Days Worked (Note 1)</t>
  </si>
  <si>
    <t>Notes</t>
  </si>
  <si>
    <t>% of area released by C2</t>
  </si>
  <si>
    <t>%</t>
  </si>
  <si>
    <t>% of area released by C1</t>
  </si>
  <si>
    <t>% of area released by C3</t>
  </si>
  <si>
    <t>1. I want to try and find out how efficiently the teams release land through technical survey and clearance. Generally no area was cancelled C1. For each task use the % released by C2 and C3 as a means of dividing the team days between C2 and C3. i.e if the area cleared is 100000 m2, days worked is 100, and the % released by C2 is 30%, then 30% of the days worked 30% x 100 days = 30 is divided into the area released through c2 to get the productivity (30,000 / 30 = 1000 m2 per day)</t>
  </si>
  <si>
    <t>Number of sites with APM in area released by C2</t>
  </si>
  <si>
    <t>Total APM Cleared</t>
  </si>
  <si>
    <t>Total ATM Cleared</t>
  </si>
  <si>
    <t>Total ERW items cleared</t>
  </si>
  <si>
    <t>2011-2014</t>
  </si>
  <si>
    <t xml:space="preserve">Total </t>
  </si>
  <si>
    <t>Sites worked - C2</t>
  </si>
  <si>
    <t>Sites worked - C1</t>
  </si>
  <si>
    <t>Sites worked - C3</t>
  </si>
  <si>
    <t>Average Area Released - C2
(Area / Sites worked)</t>
  </si>
  <si>
    <t>Average Area Released - C1
(Area / Sites worked)</t>
  </si>
  <si>
    <t>Average Area Released - C3
(Area / Sites worked)</t>
  </si>
  <si>
    <t>TOTAL</t>
  </si>
  <si>
    <t>% of Total APM</t>
  </si>
  <si>
    <t>% of Total ATM</t>
  </si>
  <si>
    <t>% of Total ERW</t>
  </si>
  <si>
    <t>APM % of Total</t>
  </si>
  <si>
    <t>ATM % of Total</t>
  </si>
  <si>
    <t>ERW % of Total</t>
  </si>
  <si>
    <t>TOTAL Items</t>
  </si>
  <si>
    <t>2015 (to Oct)</t>
  </si>
  <si>
    <t>Average Number of m2 cleared per APM (C3)</t>
  </si>
  <si>
    <t>Average Number of m2 cleared per ATM (C3)</t>
  </si>
  <si>
    <t>Average Number of m2 cleared per ERW (C3)</t>
  </si>
  <si>
    <t>% of area released by C2 (see General Questions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</si>
</sst>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9" fontId="0" fillId="0" borderId="0" xfId="86" applyFont="1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  <xf numFmtId="164" fontId="10" fillId="5" borderId="1" xfId="85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4" borderId="0" xfId="0" applyFont="1" applyFill="1" applyAlignment="1">
      <alignment wrapText="1"/>
    </xf>
    <xf numFmtId="1" fontId="10" fillId="5" borderId="1" xfId="85" applyNumberFormat="1" applyFont="1" applyFill="1" applyBorder="1" applyAlignment="1">
      <alignment horizontal="right" wrapText="1"/>
    </xf>
    <xf numFmtId="43" fontId="10" fillId="5" borderId="1" xfId="85" applyNumberFormat="1" applyFont="1" applyFill="1" applyBorder="1" applyAlignment="1">
      <alignment horizontal="right" wrapText="1"/>
    </xf>
    <xf numFmtId="164" fontId="10" fillId="6" borderId="1" xfId="85" applyNumberFormat="1" applyFont="1" applyFill="1" applyBorder="1" applyAlignment="1">
      <alignment horizontal="right" wrapText="1"/>
    </xf>
    <xf numFmtId="43" fontId="10" fillId="6" borderId="1" xfId="85" applyNumberFormat="1" applyFont="1" applyFill="1" applyBorder="1" applyAlignment="1">
      <alignment horizontal="right" wrapText="1"/>
    </xf>
    <xf numFmtId="10" fontId="8" fillId="0" borderId="1" xfId="86" applyNumberFormat="1" applyFont="1" applyBorder="1" applyAlignment="1">
      <alignment horizontal="right" wrapText="1"/>
    </xf>
    <xf numFmtId="10" fontId="7" fillId="4" borderId="1" xfId="86" applyNumberFormat="1" applyFont="1" applyFill="1" applyBorder="1" applyAlignment="1">
      <alignment horizontal="right" wrapText="1"/>
    </xf>
    <xf numFmtId="10" fontId="8" fillId="0" borderId="0" xfId="86" applyNumberFormat="1" applyFont="1" applyAlignment="1">
      <alignment horizontal="right" wrapText="1"/>
    </xf>
    <xf numFmtId="10" fontId="10" fillId="5" borderId="1" xfId="86" applyNumberFormat="1" applyFont="1" applyFill="1" applyBorder="1" applyAlignment="1">
      <alignment horizontal="right" wrapText="1"/>
    </xf>
    <xf numFmtId="10" fontId="7" fillId="0" borderId="0" xfId="86" applyNumberFormat="1" applyFont="1" applyAlignment="1">
      <alignment horizontal="right" wrapText="1"/>
    </xf>
    <xf numFmtId="10" fontId="7" fillId="2" borderId="0" xfId="86" applyNumberFormat="1" applyFont="1" applyFill="1" applyAlignment="1">
      <alignment horizontal="right" wrapText="1"/>
    </xf>
    <xf numFmtId="43" fontId="8" fillId="0" borderId="1" xfId="85" applyFont="1" applyBorder="1" applyAlignment="1">
      <alignment horizontal="right" wrapText="1"/>
    </xf>
    <xf numFmtId="43" fontId="8" fillId="0" borderId="1" xfId="85" applyNumberFormat="1" applyFont="1" applyBorder="1" applyAlignment="1">
      <alignment horizontal="right" wrapText="1"/>
    </xf>
    <xf numFmtId="1" fontId="8" fillId="0" borderId="1" xfId="86" applyNumberFormat="1" applyFont="1" applyBorder="1" applyAlignment="1">
      <alignment horizontal="right" wrapText="1"/>
    </xf>
    <xf numFmtId="1" fontId="7" fillId="4" borderId="1" xfId="85" applyNumberFormat="1" applyFont="1" applyFill="1" applyBorder="1" applyAlignment="1">
      <alignment horizontal="right" wrapText="1"/>
    </xf>
    <xf numFmtId="1" fontId="7" fillId="4" borderId="1" xfId="86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 wrapText="1"/>
    </xf>
    <xf numFmtId="10" fontId="8" fillId="3" borderId="1" xfId="86" applyNumberFormat="1" applyFont="1" applyFill="1" applyBorder="1" applyAlignment="1">
      <alignment horizontal="right" wrapText="1"/>
    </xf>
    <xf numFmtId="2" fontId="8" fillId="0" borderId="1" xfId="86" applyNumberFormat="1" applyFont="1" applyBorder="1" applyAlignment="1">
      <alignment horizontal="right" wrapText="1"/>
    </xf>
    <xf numFmtId="164" fontId="7" fillId="4" borderId="1" xfId="85" applyNumberFormat="1" applyFont="1" applyFill="1" applyBorder="1" applyAlignment="1">
      <alignment horizontal="right" wrapText="1"/>
    </xf>
    <xf numFmtId="43" fontId="7" fillId="4" borderId="1" xfId="85" applyNumberFormat="1" applyFont="1" applyFill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2" fontId="8" fillId="0" borderId="1" xfId="0" applyNumberFormat="1" applyFont="1" applyBorder="1" applyAlignment="1">
      <alignment horizontal="right" wrapText="1"/>
    </xf>
    <xf numFmtId="43" fontId="0" fillId="0" borderId="0" xfId="0" applyNumberFormat="1"/>
    <xf numFmtId="10" fontId="0" fillId="0" borderId="0" xfId="86" applyNumberFormat="1" applyFont="1" applyAlignment="1">
      <alignment horizontal="center"/>
    </xf>
    <xf numFmtId="43" fontId="10" fillId="5" borderId="1" xfId="0" applyNumberFormat="1" applyFont="1" applyFill="1" applyBorder="1" applyAlignment="1">
      <alignment horizontal="left" wrapText="1"/>
    </xf>
    <xf numFmtId="43" fontId="10" fillId="5" borderId="1" xfId="0" applyNumberFormat="1" applyFont="1" applyFill="1" applyBorder="1" applyAlignment="1">
      <alignment horizontal="right" wrapText="1"/>
    </xf>
    <xf numFmtId="43" fontId="10" fillId="6" borderId="1" xfId="0" applyNumberFormat="1" applyFont="1" applyFill="1" applyBorder="1" applyAlignment="1">
      <alignment horizontal="right" wrapText="1"/>
    </xf>
    <xf numFmtId="43" fontId="8" fillId="0" borderId="1" xfId="0" applyNumberFormat="1" applyFont="1" applyBorder="1" applyAlignment="1">
      <alignment horizontal="left" wrapText="1"/>
    </xf>
    <xf numFmtId="43" fontId="8" fillId="0" borderId="1" xfId="86" applyNumberFormat="1" applyFont="1" applyBorder="1" applyAlignment="1">
      <alignment horizontal="right" wrapText="1"/>
    </xf>
    <xf numFmtId="43" fontId="8" fillId="0" borderId="1" xfId="0" applyNumberFormat="1" applyFont="1" applyBorder="1" applyAlignment="1">
      <alignment horizontal="right" wrapText="1"/>
    </xf>
    <xf numFmtId="43" fontId="7" fillId="4" borderId="1" xfId="0" applyNumberFormat="1" applyFont="1" applyFill="1" applyBorder="1" applyAlignment="1">
      <alignment horizontal="left" wrapText="1"/>
    </xf>
    <xf numFmtId="43" fontId="7" fillId="4" borderId="1" xfId="0" applyNumberFormat="1" applyFont="1" applyFill="1" applyBorder="1" applyAlignment="1">
      <alignment horizontal="right" wrapText="1"/>
    </xf>
    <xf numFmtId="43" fontId="8" fillId="3" borderId="1" xfId="0" applyNumberFormat="1" applyFont="1" applyFill="1" applyBorder="1" applyAlignment="1">
      <alignment horizontal="left" wrapText="1"/>
    </xf>
    <xf numFmtId="43" fontId="8" fillId="3" borderId="1" xfId="85" applyNumberFormat="1" applyFont="1" applyFill="1" applyBorder="1" applyAlignment="1">
      <alignment horizontal="right" wrapText="1"/>
    </xf>
    <xf numFmtId="10" fontId="10" fillId="6" borderId="1" xfId="86" applyNumberFormat="1" applyFont="1" applyFill="1" applyBorder="1" applyAlignment="1">
      <alignment horizontal="right" wrapText="1"/>
    </xf>
    <xf numFmtId="10" fontId="7" fillId="7" borderId="1" xfId="86" applyNumberFormat="1" applyFont="1" applyFill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0" fillId="5" borderId="1" xfId="0" applyNumberFormat="1" applyFont="1" applyFill="1" applyBorder="1" applyAlignment="1">
      <alignment horizontal="right" wrapText="1"/>
    </xf>
    <xf numFmtId="164" fontId="7" fillId="4" borderId="1" xfId="0" applyNumberFormat="1" applyFont="1" applyFill="1" applyBorder="1" applyAlignment="1">
      <alignment horizontal="right" wrapText="1"/>
    </xf>
    <xf numFmtId="164" fontId="8" fillId="3" borderId="1" xfId="0" applyNumberFormat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164" fontId="7" fillId="2" borderId="0" xfId="0" applyNumberFormat="1" applyFont="1" applyFill="1" applyAlignment="1">
      <alignment horizontal="right" wrapText="1"/>
    </xf>
    <xf numFmtId="164" fontId="8" fillId="3" borderId="1" xfId="85" applyNumberFormat="1" applyFont="1" applyFill="1" applyBorder="1" applyAlignment="1">
      <alignment horizontal="right" wrapText="1"/>
    </xf>
    <xf numFmtId="43" fontId="8" fillId="0" borderId="0" xfId="85" applyNumberFormat="1" applyFont="1" applyAlignment="1">
      <alignment horizontal="right" wrapText="1"/>
    </xf>
    <xf numFmtId="164" fontId="8" fillId="0" borderId="1" xfId="85" applyNumberFormat="1" applyFont="1" applyBorder="1" applyAlignment="1">
      <alignment horizontal="right" wrapText="1"/>
    </xf>
    <xf numFmtId="164" fontId="8" fillId="0" borderId="0" xfId="85" applyNumberFormat="1" applyFont="1" applyAlignment="1">
      <alignment horizontal="right" wrapText="1"/>
    </xf>
    <xf numFmtId="164" fontId="9" fillId="0" borderId="1" xfId="85" applyNumberFormat="1" applyFont="1" applyBorder="1" applyAlignment="1">
      <alignment horizontal="right" vertical="center" wrapText="1"/>
    </xf>
    <xf numFmtId="2" fontId="8" fillId="0" borderId="1" xfId="85" applyNumberFormat="1" applyFont="1" applyBorder="1" applyAlignment="1">
      <alignment horizontal="right" wrapText="1"/>
    </xf>
    <xf numFmtId="43" fontId="8" fillId="0" borderId="0" xfId="85" applyFont="1" applyAlignment="1">
      <alignment horizontal="right" wrapText="1"/>
    </xf>
    <xf numFmtId="1" fontId="10" fillId="6" borderId="1" xfId="86" applyNumberFormat="1" applyFont="1" applyFill="1" applyBorder="1" applyAlignment="1">
      <alignment horizontal="right" wrapText="1"/>
    </xf>
    <xf numFmtId="1" fontId="8" fillId="3" borderId="1" xfId="85" applyNumberFormat="1" applyFont="1" applyFill="1" applyBorder="1" applyAlignment="1">
      <alignment horizontal="right" wrapText="1"/>
    </xf>
    <xf numFmtId="1" fontId="8" fillId="0" borderId="0" xfId="86" applyNumberFormat="1" applyFont="1" applyAlignment="1">
      <alignment horizontal="right" wrapText="1"/>
    </xf>
    <xf numFmtId="43" fontId="7" fillId="7" borderId="1" xfId="85" applyNumberFormat="1" applyFont="1" applyFill="1" applyBorder="1" applyAlignment="1">
      <alignment horizontal="right" wrapText="1"/>
    </xf>
    <xf numFmtId="10" fontId="7" fillId="7" borderId="1" xfId="85" applyNumberFormat="1" applyFont="1" applyFill="1" applyBorder="1" applyAlignment="1">
      <alignment horizontal="right" wrapText="1"/>
    </xf>
    <xf numFmtId="164" fontId="7" fillId="0" borderId="0" xfId="85" applyNumberFormat="1" applyFont="1" applyAlignment="1">
      <alignment horizontal="right" wrapText="1"/>
    </xf>
    <xf numFmtId="164" fontId="7" fillId="2" borderId="0" xfId="85" applyNumberFormat="1" applyFont="1" applyFill="1" applyAlignment="1">
      <alignment horizontal="right" wrapText="1"/>
    </xf>
    <xf numFmtId="2" fontId="7" fillId="4" borderId="1" xfId="0" applyNumberFormat="1" applyFont="1" applyFill="1" applyBorder="1" applyAlignment="1">
      <alignment horizontal="right" wrapText="1"/>
    </xf>
    <xf numFmtId="1" fontId="8" fillId="0" borderId="1" xfId="85" applyNumberFormat="1" applyFont="1" applyBorder="1" applyAlignment="1">
      <alignment horizontal="right" wrapText="1"/>
    </xf>
    <xf numFmtId="1" fontId="8" fillId="0" borderId="0" xfId="85" applyNumberFormat="1" applyFont="1" applyAlignment="1">
      <alignment horizontal="right" wrapText="1"/>
    </xf>
    <xf numFmtId="2" fontId="7" fillId="7" borderId="1" xfId="86" applyNumberFormat="1" applyFont="1" applyFill="1" applyBorder="1" applyAlignment="1">
      <alignment horizontal="right" wrapText="1"/>
    </xf>
    <xf numFmtId="43" fontId="7" fillId="7" borderId="1" xfId="0" applyNumberFormat="1" applyFont="1" applyFill="1" applyBorder="1" applyAlignment="1">
      <alignment horizontal="right" wrapText="1"/>
    </xf>
    <xf numFmtId="4" fontId="0" fillId="0" borderId="1" xfId="0" applyNumberFormat="1" applyBorder="1"/>
    <xf numFmtId="9" fontId="0" fillId="0" borderId="1" xfId="0" applyNumberFormat="1" applyBorder="1"/>
    <xf numFmtId="4" fontId="11" fillId="8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3" fontId="0" fillId="0" borderId="0" xfId="0" applyNumberFormat="1" applyAlignment="1">
      <alignment horizontal="right"/>
    </xf>
    <xf numFmtId="1" fontId="8" fillId="0" borderId="1" xfId="0" applyNumberFormat="1" applyFont="1" applyBorder="1" applyAlignment="1">
      <alignment horizontal="right" wrapText="1"/>
    </xf>
    <xf numFmtId="1" fontId="0" fillId="0" borderId="0" xfId="0" applyNumberFormat="1"/>
    <xf numFmtId="0" fontId="0" fillId="0" borderId="2" xfId="0" applyBorder="1" applyAlignment="1">
      <alignment horizontal="left"/>
    </xf>
    <xf numFmtId="4" fontId="0" fillId="0" borderId="3" xfId="0" applyNumberFormat="1" applyBorder="1"/>
    <xf numFmtId="9" fontId="0" fillId="0" borderId="4" xfId="0" applyNumberFormat="1" applyBorder="1"/>
    <xf numFmtId="43" fontId="10" fillId="5" borderId="2" xfId="0" applyNumberFormat="1" applyFont="1" applyFill="1" applyBorder="1" applyAlignment="1">
      <alignment horizontal="left" wrapText="1"/>
    </xf>
    <xf numFmtId="43" fontId="10" fillId="5" borderId="3" xfId="0" applyNumberFormat="1" applyFont="1" applyFill="1" applyBorder="1" applyAlignment="1">
      <alignment horizontal="left" wrapText="1"/>
    </xf>
    <xf numFmtId="43" fontId="10" fillId="5" borderId="4" xfId="0" applyNumberFormat="1" applyFont="1" applyFill="1" applyBorder="1" applyAlignment="1">
      <alignment horizontal="left" wrapText="1"/>
    </xf>
    <xf numFmtId="49" fontId="10" fillId="5" borderId="2" xfId="0" applyNumberFormat="1" applyFont="1" applyFill="1" applyBorder="1" applyAlignment="1">
      <alignment horizontal="left" wrapText="1"/>
    </xf>
    <xf numFmtId="49" fontId="10" fillId="5" borderId="3" xfId="0" applyNumberFormat="1" applyFont="1" applyFill="1" applyBorder="1" applyAlignment="1">
      <alignment horizontal="left" wrapText="1"/>
    </xf>
    <xf numFmtId="49" fontId="10" fillId="5" borderId="4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top" wrapText="1"/>
    </xf>
    <xf numFmtId="0" fontId="11" fillId="8" borderId="2" xfId="0" applyFont="1" applyFill="1" applyBorder="1" applyAlignment="1">
      <alignment horizontal="left"/>
    </xf>
    <xf numFmtId="0" fontId="11" fillId="8" borderId="3" xfId="0" applyFont="1" applyFill="1" applyBorder="1" applyAlignment="1">
      <alignment horizontal="left"/>
    </xf>
    <xf numFmtId="0" fontId="11" fillId="8" borderId="4" xfId="0" applyFont="1" applyFill="1" applyBorder="1" applyAlignment="1">
      <alignment horizontal="left"/>
    </xf>
  </cellXfs>
  <cellStyles count="104">
    <cellStyle name="Comma" xfId="8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  <cellStyle name="Normal 3" xfId="87"/>
    <cellStyle name="Percent" xfId="8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AE44"/>
  <sheetViews>
    <sheetView topLeftCell="I1" zoomScale="80" zoomScaleNormal="80" zoomScalePageLayoutView="80" workbookViewId="0">
      <selection activeCell="L16" sqref="L16"/>
    </sheetView>
  </sheetViews>
  <sheetFormatPr baseColWidth="10" defaultColWidth="11" defaultRowHeight="15" x14ac:dyDescent="0"/>
  <cols>
    <col min="1" max="1" width="19.5" style="15" bestFit="1" customWidth="1"/>
    <col min="2" max="2" width="14.6640625" style="65" customWidth="1"/>
    <col min="3" max="3" width="10.33203125" style="25" customWidth="1"/>
    <col min="4" max="4" width="16.1640625" style="60" customWidth="1"/>
    <col min="5" max="5" width="13.83203125" style="25" customWidth="1"/>
    <col min="6" max="6" width="15.6640625" style="65" customWidth="1"/>
    <col min="7" max="7" width="13.1640625" style="25" customWidth="1"/>
    <col min="8" max="8" width="13.1640625" style="65" customWidth="1"/>
    <col min="9" max="11" width="13.1640625" style="25" customWidth="1"/>
    <col min="12" max="12" width="14.83203125" style="65" customWidth="1"/>
    <col min="13" max="13" width="16.6640625" style="65" customWidth="1"/>
    <col min="14" max="14" width="15.1640625" style="39" customWidth="1"/>
    <col min="15" max="15" width="20.1640625" style="25" customWidth="1"/>
    <col min="16" max="16" width="15.33203125" style="71" customWidth="1"/>
    <col min="17" max="17" width="24.6640625" style="34" customWidth="1"/>
    <col min="18" max="18" width="19.5" style="63" customWidth="1"/>
    <col min="19" max="19" width="18" style="25" customWidth="1"/>
    <col min="20" max="20" width="18" style="65" bestFit="1" customWidth="1"/>
    <col min="21" max="21" width="22.1640625" style="63" customWidth="1"/>
    <col min="22" max="22" width="17.1640625" style="63" customWidth="1"/>
    <col min="23" max="23" width="20.5" style="25" customWidth="1"/>
    <col min="24" max="24" width="15" style="65" customWidth="1"/>
    <col min="25" max="25" width="22.1640625" style="68" customWidth="1"/>
    <col min="26" max="26" width="16.83203125" style="63" customWidth="1"/>
    <col min="27" max="27" width="15" style="65" customWidth="1"/>
    <col min="28" max="28" width="24.83203125" style="65" bestFit="1" customWidth="1"/>
    <col min="29" max="29" width="20.6640625" style="25" bestFit="1" customWidth="1"/>
    <col min="30" max="30" width="24.6640625" style="78" customWidth="1"/>
    <col min="31" max="31" width="21.33203125" style="25" bestFit="1" customWidth="1"/>
    <col min="32" max="36" width="20.33203125" style="10" customWidth="1"/>
    <col min="37" max="16384" width="11" style="10"/>
  </cols>
  <sheetData>
    <row r="4" spans="1:31" s="12" customFormat="1" ht="45">
      <c r="A4" s="43"/>
      <c r="B4" s="14" t="s">
        <v>34</v>
      </c>
      <c r="C4" s="26" t="s">
        <v>46</v>
      </c>
      <c r="D4" s="56" t="s">
        <v>35</v>
      </c>
      <c r="E4" s="26" t="s">
        <v>47</v>
      </c>
      <c r="F4" s="14" t="s">
        <v>36</v>
      </c>
      <c r="G4" s="26" t="s">
        <v>48</v>
      </c>
      <c r="H4" s="14" t="s">
        <v>52</v>
      </c>
      <c r="I4" s="26" t="s">
        <v>49</v>
      </c>
      <c r="J4" s="26" t="s">
        <v>50</v>
      </c>
      <c r="K4" s="26" t="s">
        <v>51</v>
      </c>
      <c r="L4" s="14" t="s">
        <v>5</v>
      </c>
      <c r="M4" s="14" t="s">
        <v>6</v>
      </c>
      <c r="N4" s="44" t="s">
        <v>8</v>
      </c>
      <c r="O4" s="53" t="s">
        <v>30</v>
      </c>
      <c r="P4" s="69" t="s">
        <v>40</v>
      </c>
      <c r="Q4" s="45" t="s">
        <v>43</v>
      </c>
      <c r="R4" s="20" t="s">
        <v>9</v>
      </c>
      <c r="S4" s="53" t="s">
        <v>28</v>
      </c>
      <c r="T4" s="22" t="s">
        <v>39</v>
      </c>
      <c r="U4" s="22" t="s">
        <v>42</v>
      </c>
      <c r="V4" s="20" t="s">
        <v>10</v>
      </c>
      <c r="W4" s="53" t="s">
        <v>31</v>
      </c>
      <c r="X4" s="21" t="s">
        <v>41</v>
      </c>
      <c r="Y4" s="22" t="s">
        <v>44</v>
      </c>
      <c r="Z4" s="20" t="s">
        <v>3</v>
      </c>
      <c r="AA4" s="14" t="s">
        <v>4</v>
      </c>
      <c r="AB4" s="14" t="s">
        <v>11</v>
      </c>
      <c r="AC4" s="26" t="s">
        <v>12</v>
      </c>
      <c r="AD4" s="19" t="s">
        <v>14</v>
      </c>
      <c r="AE4" s="26" t="s">
        <v>13</v>
      </c>
    </row>
    <row r="5" spans="1:31" s="13" customFormat="1">
      <c r="A5" s="96">
        <v>2011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8"/>
    </row>
    <row r="6" spans="1:31">
      <c r="A6" s="46" t="s">
        <v>0</v>
      </c>
      <c r="B6" s="64">
        <v>1916</v>
      </c>
      <c r="C6" s="23">
        <f>B6/B9</f>
        <v>0.65706447187928674</v>
      </c>
      <c r="D6" s="55">
        <v>28</v>
      </c>
      <c r="E6" s="23">
        <f>D6/D9</f>
        <v>0.21052631578947367</v>
      </c>
      <c r="F6" s="64">
        <v>768</v>
      </c>
      <c r="G6" s="23">
        <f>F6/F9</f>
        <v>0.70523415977961434</v>
      </c>
      <c r="H6" s="64">
        <f>B6+D6+F6</f>
        <v>2712</v>
      </c>
      <c r="I6" s="23">
        <f>B6/H6</f>
        <v>0.70648967551622421</v>
      </c>
      <c r="J6" s="23">
        <f>D6/H6</f>
        <v>1.0324483775811209E-2</v>
      </c>
      <c r="K6" s="23">
        <f>F6/H6</f>
        <v>0.2831858407079646</v>
      </c>
      <c r="L6" s="64">
        <v>74</v>
      </c>
      <c r="M6" s="64">
        <v>4986522</v>
      </c>
      <c r="N6" s="40">
        <v>0</v>
      </c>
      <c r="O6" s="23">
        <f>N6/M6</f>
        <v>0</v>
      </c>
      <c r="P6" s="31">
        <v>0</v>
      </c>
      <c r="Q6" s="67">
        <v>0</v>
      </c>
      <c r="R6" s="30">
        <v>1880580</v>
      </c>
      <c r="S6" s="23">
        <f>R6/M6</f>
        <v>0.37713259863287479</v>
      </c>
      <c r="T6" s="64">
        <v>42</v>
      </c>
      <c r="U6" s="30">
        <f>R6/T6</f>
        <v>44775.714285714283</v>
      </c>
      <c r="V6" s="30">
        <v>3105942</v>
      </c>
      <c r="W6" s="23">
        <f>V6/M6</f>
        <v>0.62286740136712526</v>
      </c>
      <c r="X6" s="64">
        <v>67</v>
      </c>
      <c r="Y6" s="30">
        <f>V6/X6</f>
        <v>46357.343283582093</v>
      </c>
      <c r="Z6" s="30">
        <f>M6/L6</f>
        <v>67385.432432432426</v>
      </c>
      <c r="AA6" s="64">
        <v>1673</v>
      </c>
      <c r="AB6" s="64">
        <v>9</v>
      </c>
      <c r="AC6" s="23">
        <f>AB6/L6</f>
        <v>0.12162162162162163</v>
      </c>
      <c r="AD6" s="77">
        <v>1</v>
      </c>
      <c r="AE6" s="23">
        <f>AD6/L6</f>
        <v>1.3513513513513514E-2</v>
      </c>
    </row>
    <row r="7" spans="1:31">
      <c r="A7" s="46" t="s">
        <v>2</v>
      </c>
      <c r="B7" s="64">
        <v>747</v>
      </c>
      <c r="C7" s="23">
        <f>B7/B9</f>
        <v>0.25617283950617287</v>
      </c>
      <c r="D7" s="55">
        <v>33</v>
      </c>
      <c r="E7" s="23">
        <f>D7/D9</f>
        <v>0.24812030075187969</v>
      </c>
      <c r="F7" s="64">
        <v>246</v>
      </c>
      <c r="G7" s="23">
        <f>F7/F9</f>
        <v>0.22589531680440772</v>
      </c>
      <c r="H7" s="64">
        <f t="shared" ref="H7:H8" si="0">B7+D7+F7</f>
        <v>1026</v>
      </c>
      <c r="I7" s="23">
        <f t="shared" ref="I7:I8" si="1">B7/H7</f>
        <v>0.72807017543859653</v>
      </c>
      <c r="J7" s="23">
        <f t="shared" ref="J7:J8" si="2">D7/H7</f>
        <v>3.2163742690058478E-2</v>
      </c>
      <c r="K7" s="23">
        <f t="shared" ref="K7:K8" si="3">F7/H7</f>
        <v>0.23976608187134502</v>
      </c>
      <c r="L7" s="64">
        <v>65</v>
      </c>
      <c r="M7" s="64">
        <v>4103877</v>
      </c>
      <c r="N7" s="40">
        <v>0</v>
      </c>
      <c r="O7" s="23">
        <f>N7/M7</f>
        <v>0</v>
      </c>
      <c r="P7" s="31">
        <v>0</v>
      </c>
      <c r="Q7" s="67">
        <v>0</v>
      </c>
      <c r="R7" s="30">
        <v>1254499</v>
      </c>
      <c r="S7" s="23">
        <f>R7/M7</f>
        <v>0.30568630590049362</v>
      </c>
      <c r="T7" s="64">
        <v>23</v>
      </c>
      <c r="U7" s="30">
        <f>R7/T7</f>
        <v>54543.434782608696</v>
      </c>
      <c r="V7" s="29">
        <v>2849378</v>
      </c>
      <c r="W7" s="23">
        <f>V7/M7</f>
        <v>0.69431369409950638</v>
      </c>
      <c r="X7" s="64">
        <v>86</v>
      </c>
      <c r="Y7" s="30">
        <f>V7/X7</f>
        <v>33132.302325581397</v>
      </c>
      <c r="Z7" s="30">
        <f>M7/L7</f>
        <v>63136.56923076923</v>
      </c>
      <c r="AA7" s="64">
        <v>1231</v>
      </c>
      <c r="AB7" s="64">
        <v>4</v>
      </c>
      <c r="AC7" s="23">
        <f>AB7/L7</f>
        <v>6.1538461538461542E-2</v>
      </c>
      <c r="AD7" s="77">
        <v>0</v>
      </c>
      <c r="AE7" s="23">
        <f>AD7/L7</f>
        <v>0</v>
      </c>
    </row>
    <row r="8" spans="1:31">
      <c r="A8" s="46" t="s">
        <v>1</v>
      </c>
      <c r="B8" s="64">
        <v>253</v>
      </c>
      <c r="C8" s="23">
        <f>B8/B9</f>
        <v>8.6762688614540465E-2</v>
      </c>
      <c r="D8" s="55">
        <v>72</v>
      </c>
      <c r="E8" s="23">
        <f>D8/D9</f>
        <v>0.54135338345864659</v>
      </c>
      <c r="F8" s="64">
        <v>75</v>
      </c>
      <c r="G8" s="23">
        <f>F8/F9</f>
        <v>6.8870523415977963E-2</v>
      </c>
      <c r="H8" s="64">
        <f t="shared" si="0"/>
        <v>400</v>
      </c>
      <c r="I8" s="23">
        <f t="shared" si="1"/>
        <v>0.63249999999999995</v>
      </c>
      <c r="J8" s="23">
        <f t="shared" si="2"/>
        <v>0.18</v>
      </c>
      <c r="K8" s="23">
        <f t="shared" si="3"/>
        <v>0.1875</v>
      </c>
      <c r="L8" s="64">
        <v>21</v>
      </c>
      <c r="M8" s="64">
        <v>1259249</v>
      </c>
      <c r="N8" s="30">
        <v>100323</v>
      </c>
      <c r="O8" s="23">
        <f>N8/M8</f>
        <v>7.9668913773209268E-2</v>
      </c>
      <c r="P8" s="31">
        <v>3</v>
      </c>
      <c r="Q8" s="30">
        <f>N8/P8</f>
        <v>33441</v>
      </c>
      <c r="R8" s="30">
        <v>14796</v>
      </c>
      <c r="S8" s="23">
        <f>R8/M8</f>
        <v>1.1749860432686466E-2</v>
      </c>
      <c r="T8" s="64">
        <v>2</v>
      </c>
      <c r="U8" s="30">
        <f>R8/T8</f>
        <v>7398</v>
      </c>
      <c r="V8" s="30">
        <v>1144130</v>
      </c>
      <c r="W8" s="23">
        <f>V8/M8</f>
        <v>0.90858122579410427</v>
      </c>
      <c r="X8" s="64">
        <v>21</v>
      </c>
      <c r="Y8" s="30">
        <f>V8/X8</f>
        <v>54482.380952380954</v>
      </c>
      <c r="Z8" s="30">
        <f>M8/L8</f>
        <v>59964.238095238092</v>
      </c>
      <c r="AA8" s="64">
        <v>682</v>
      </c>
      <c r="AB8" s="64">
        <v>1</v>
      </c>
      <c r="AC8" s="23">
        <f>AB8/L8</f>
        <v>4.7619047619047616E-2</v>
      </c>
      <c r="AD8" s="77">
        <v>1</v>
      </c>
      <c r="AE8" s="23">
        <f>AD8/L8</f>
        <v>4.7619047619047616E-2</v>
      </c>
    </row>
    <row r="9" spans="1:31" s="18" customFormat="1">
      <c r="A9" s="49" t="s">
        <v>45</v>
      </c>
      <c r="B9" s="37">
        <f t="shared" ref="B9:F9" si="4">SUM(B6:B8)</f>
        <v>2916</v>
      </c>
      <c r="C9" s="24">
        <f>SUM(C6:C8)</f>
        <v>1</v>
      </c>
      <c r="D9" s="57">
        <f t="shared" si="4"/>
        <v>133</v>
      </c>
      <c r="E9" s="24">
        <f>SUM(E6:E8)</f>
        <v>1</v>
      </c>
      <c r="F9" s="37">
        <f t="shared" si="4"/>
        <v>1089</v>
      </c>
      <c r="G9" s="24">
        <f>SUM(G6:G8)</f>
        <v>1</v>
      </c>
      <c r="H9" s="37">
        <f>SUM(H6:H8)</f>
        <v>4138</v>
      </c>
      <c r="I9" s="54"/>
      <c r="J9" s="54"/>
      <c r="K9" s="54"/>
      <c r="L9" s="37">
        <f>SUM(L6:L8)</f>
        <v>160</v>
      </c>
      <c r="M9" s="37">
        <f t="shared" ref="M9:AD9" si="5">SUM(M6:M8)</f>
        <v>10349648</v>
      </c>
      <c r="N9" s="38">
        <f t="shared" si="5"/>
        <v>100323</v>
      </c>
      <c r="O9" s="54"/>
      <c r="P9" s="33">
        <f t="shared" si="5"/>
        <v>3</v>
      </c>
      <c r="Q9" s="72"/>
      <c r="R9" s="38">
        <f t="shared" si="5"/>
        <v>3149875</v>
      </c>
      <c r="S9" s="54"/>
      <c r="T9" s="37">
        <f t="shared" si="5"/>
        <v>67</v>
      </c>
      <c r="U9" s="72"/>
      <c r="V9" s="38">
        <f t="shared" si="5"/>
        <v>7099450</v>
      </c>
      <c r="W9" s="54"/>
      <c r="X9" s="37">
        <f t="shared" si="5"/>
        <v>174</v>
      </c>
      <c r="Y9" s="72"/>
      <c r="Z9" s="72"/>
      <c r="AA9" s="37">
        <f t="shared" si="5"/>
        <v>3586</v>
      </c>
      <c r="AB9" s="37">
        <f t="shared" si="5"/>
        <v>14</v>
      </c>
      <c r="AC9" s="54"/>
      <c r="AD9" s="32">
        <f t="shared" si="5"/>
        <v>2</v>
      </c>
      <c r="AE9" s="54"/>
    </row>
    <row r="10" spans="1:31">
      <c r="A10" s="96">
        <v>2012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8"/>
    </row>
    <row r="11" spans="1:31">
      <c r="A11" s="46" t="s">
        <v>0</v>
      </c>
      <c r="B11" s="64">
        <v>3270</v>
      </c>
      <c r="C11" s="23">
        <f>B11/B14</f>
        <v>0.68395733110227985</v>
      </c>
      <c r="D11" s="55">
        <v>39</v>
      </c>
      <c r="E11" s="23">
        <f>D11/D14</f>
        <v>0.79591836734693877</v>
      </c>
      <c r="F11" s="64">
        <v>1475</v>
      </c>
      <c r="G11" s="23">
        <f>F11/F14</f>
        <v>0.69346497414198405</v>
      </c>
      <c r="H11" s="64">
        <f>B11+D11+F11</f>
        <v>4784</v>
      </c>
      <c r="I11" s="23">
        <f>B11/H11</f>
        <v>0.68352842809364545</v>
      </c>
      <c r="J11" s="23">
        <f>D11/H11</f>
        <v>8.152173913043478E-3</v>
      </c>
      <c r="K11" s="23">
        <f>F11/H11</f>
        <v>0.30831939799331104</v>
      </c>
      <c r="L11" s="64">
        <v>64</v>
      </c>
      <c r="M11" s="64">
        <v>7434008</v>
      </c>
      <c r="N11" s="40">
        <v>0</v>
      </c>
      <c r="O11" s="23">
        <f>N11/M11</f>
        <v>0</v>
      </c>
      <c r="P11" s="31">
        <v>0</v>
      </c>
      <c r="Q11" s="67">
        <v>0</v>
      </c>
      <c r="R11" s="30">
        <v>3300106</v>
      </c>
      <c r="S11" s="23">
        <f>R11/M11</f>
        <v>0.4439201572018755</v>
      </c>
      <c r="T11" s="64">
        <v>51</v>
      </c>
      <c r="U11" s="30">
        <f>R11/T11</f>
        <v>64707.960784313727</v>
      </c>
      <c r="V11" s="30">
        <v>4133902</v>
      </c>
      <c r="W11" s="23">
        <f>V11/M11</f>
        <v>0.5560798427981245</v>
      </c>
      <c r="X11" s="64">
        <v>54</v>
      </c>
      <c r="Y11" s="30">
        <f>V11/X11</f>
        <v>76553.740740740745</v>
      </c>
      <c r="Z11" s="30">
        <f>M11/L11</f>
        <v>116156.375</v>
      </c>
      <c r="AA11" s="64">
        <v>2156</v>
      </c>
      <c r="AB11" s="64">
        <v>12</v>
      </c>
      <c r="AC11" s="23">
        <f>AB11/L11</f>
        <v>0.1875</v>
      </c>
      <c r="AD11" s="77">
        <v>4</v>
      </c>
      <c r="AE11" s="23">
        <f>AD11/L11</f>
        <v>6.25E-2</v>
      </c>
    </row>
    <row r="12" spans="1:31">
      <c r="A12" s="46" t="s">
        <v>2</v>
      </c>
      <c r="B12" s="64">
        <v>731</v>
      </c>
      <c r="C12" s="23">
        <f>B12/B14</f>
        <v>0.15289688349717631</v>
      </c>
      <c r="D12" s="55">
        <v>8</v>
      </c>
      <c r="E12" s="23">
        <f>D12/D14</f>
        <v>0.16326530612244897</v>
      </c>
      <c r="F12" s="64">
        <v>280</v>
      </c>
      <c r="G12" s="23">
        <f>F12/F14</f>
        <v>0.1316408086506817</v>
      </c>
      <c r="H12" s="64">
        <f t="shared" ref="H12:H13" si="6">B12+D12+F12</f>
        <v>1019</v>
      </c>
      <c r="I12" s="23">
        <f t="shared" ref="I12:I13" si="7">B12/H12</f>
        <v>0.71736997055937191</v>
      </c>
      <c r="J12" s="23">
        <f t="shared" ref="J12:J13" si="8">D12/H12</f>
        <v>7.8508341511285568E-3</v>
      </c>
      <c r="K12" s="23">
        <f t="shared" ref="K12:K13" si="9">F12/H12</f>
        <v>0.27477919528949951</v>
      </c>
      <c r="L12" s="64">
        <v>86</v>
      </c>
      <c r="M12" s="66">
        <v>5183156</v>
      </c>
      <c r="N12" s="40">
        <v>0</v>
      </c>
      <c r="O12" s="23">
        <f>N12/M12</f>
        <v>0</v>
      </c>
      <c r="P12" s="31">
        <v>0</v>
      </c>
      <c r="Q12" s="67">
        <v>0</v>
      </c>
      <c r="R12" s="30">
        <v>2021060</v>
      </c>
      <c r="S12" s="23">
        <f>R12/M12</f>
        <v>0.38992845285767974</v>
      </c>
      <c r="T12" s="64">
        <v>42</v>
      </c>
      <c r="U12" s="30">
        <f>R12/T12</f>
        <v>48120.476190476191</v>
      </c>
      <c r="V12" s="30">
        <v>3162096</v>
      </c>
      <c r="W12" s="23">
        <f>V12/M12</f>
        <v>0.61007154714232026</v>
      </c>
      <c r="X12" s="64">
        <v>86</v>
      </c>
      <c r="Y12" s="30">
        <f>V12/X12</f>
        <v>36768.558139534885</v>
      </c>
      <c r="Z12" s="30">
        <f>M12/L12</f>
        <v>60269.255813953489</v>
      </c>
      <c r="AA12" s="64">
        <v>1678</v>
      </c>
      <c r="AB12" s="64">
        <v>1</v>
      </c>
      <c r="AC12" s="23">
        <f>AB12/L12</f>
        <v>1.1627906976744186E-2</v>
      </c>
      <c r="AD12" s="77">
        <v>1</v>
      </c>
      <c r="AE12" s="23">
        <f>AD12/L12</f>
        <v>1.1627906976744186E-2</v>
      </c>
    </row>
    <row r="13" spans="1:31">
      <c r="A13" s="46" t="s">
        <v>1</v>
      </c>
      <c r="B13" s="64">
        <v>780</v>
      </c>
      <c r="C13" s="23">
        <f>B13/B14</f>
        <v>0.16314578540054381</v>
      </c>
      <c r="D13" s="55">
        <v>2</v>
      </c>
      <c r="E13" s="23">
        <f>D13/D14</f>
        <v>4.0816326530612242E-2</v>
      </c>
      <c r="F13" s="64">
        <v>372</v>
      </c>
      <c r="G13" s="23">
        <f>F13/F14</f>
        <v>0.17489421720733428</v>
      </c>
      <c r="H13" s="64">
        <f t="shared" si="6"/>
        <v>1154</v>
      </c>
      <c r="I13" s="23">
        <f t="shared" si="7"/>
        <v>0.67590987868284225</v>
      </c>
      <c r="J13" s="23">
        <f t="shared" si="8"/>
        <v>1.7331022530329288E-3</v>
      </c>
      <c r="K13" s="23">
        <f t="shared" si="9"/>
        <v>0.32235701906412478</v>
      </c>
      <c r="L13" s="64">
        <v>31</v>
      </c>
      <c r="M13" s="64">
        <v>2396423</v>
      </c>
      <c r="N13" s="40">
        <v>0</v>
      </c>
      <c r="O13" s="23">
        <f>N13/M13</f>
        <v>0</v>
      </c>
      <c r="P13" s="31">
        <v>0</v>
      </c>
      <c r="Q13" s="36">
        <v>0</v>
      </c>
      <c r="R13" s="30">
        <v>1219982</v>
      </c>
      <c r="S13" s="23">
        <f>R13/M13</f>
        <v>0.50908458147831159</v>
      </c>
      <c r="T13" s="64">
        <v>26</v>
      </c>
      <c r="U13" s="30">
        <f>R13/T13</f>
        <v>46922.384615384617</v>
      </c>
      <c r="V13" s="30">
        <v>1176441</v>
      </c>
      <c r="W13" s="23">
        <f>V13/M13</f>
        <v>0.49091541852168835</v>
      </c>
      <c r="X13" s="64">
        <v>31</v>
      </c>
      <c r="Y13" s="30">
        <f>V13/X13</f>
        <v>37949.709677419356</v>
      </c>
      <c r="Z13" s="30">
        <f>M13/L13</f>
        <v>77303.967741935485</v>
      </c>
      <c r="AA13" s="64">
        <v>1173</v>
      </c>
      <c r="AB13" s="64">
        <v>2</v>
      </c>
      <c r="AC13" s="23">
        <f>AB13/L13</f>
        <v>6.4516129032258063E-2</v>
      </c>
      <c r="AD13" s="77">
        <v>0</v>
      </c>
      <c r="AE13" s="23">
        <f>AD13/L13</f>
        <v>0</v>
      </c>
    </row>
    <row r="14" spans="1:31" s="18" customFormat="1">
      <c r="A14" s="49" t="s">
        <v>45</v>
      </c>
      <c r="B14" s="37">
        <f t="shared" ref="B14" si="10">SUM(B11:B13)</f>
        <v>4781</v>
      </c>
      <c r="C14" s="24">
        <f>SUM(C11:C13)</f>
        <v>1</v>
      </c>
      <c r="D14" s="57">
        <f t="shared" ref="D14" si="11">SUM(D11:D13)</f>
        <v>49</v>
      </c>
      <c r="E14" s="24">
        <f>SUM(E11:E13)</f>
        <v>1</v>
      </c>
      <c r="F14" s="37">
        <f t="shared" ref="F14" si="12">SUM(F11:F13)</f>
        <v>2127</v>
      </c>
      <c r="G14" s="24">
        <f>SUM(G11:G13)</f>
        <v>1</v>
      </c>
      <c r="H14" s="37">
        <f>SUM(H11:H13)</f>
        <v>6957</v>
      </c>
      <c r="I14" s="72"/>
      <c r="J14" s="72"/>
      <c r="K14" s="73"/>
      <c r="L14" s="37">
        <f t="shared" ref="L14" si="13">SUM(L11:L13)</f>
        <v>181</v>
      </c>
      <c r="M14" s="37">
        <f>SUM(M11:M13)</f>
        <v>15013587</v>
      </c>
      <c r="N14" s="76">
        <f>SUM(N11:N13)</f>
        <v>0</v>
      </c>
      <c r="O14" s="54"/>
      <c r="P14" s="33">
        <f>SUM(P11:P13)</f>
        <v>0</v>
      </c>
      <c r="Q14" s="79"/>
      <c r="R14" s="38">
        <f>SUM(R11:R13)</f>
        <v>6541148</v>
      </c>
      <c r="S14" s="54"/>
      <c r="T14" s="37">
        <f>SUM(T11:T13)</f>
        <v>119</v>
      </c>
      <c r="U14" s="72"/>
      <c r="V14" s="38">
        <f>SUM(V11:V13)</f>
        <v>8472439</v>
      </c>
      <c r="W14" s="54"/>
      <c r="X14" s="37">
        <f>SUM(X11:X13)</f>
        <v>171</v>
      </c>
      <c r="Y14" s="72"/>
      <c r="Z14" s="72"/>
      <c r="AA14" s="37">
        <f>SUM(AA11:AA13)</f>
        <v>5007</v>
      </c>
      <c r="AB14" s="37">
        <f>SUM(AB11:AB13)</f>
        <v>15</v>
      </c>
      <c r="AC14" s="54"/>
      <c r="AD14" s="32">
        <f>SUM(AD11:AD13)</f>
        <v>5</v>
      </c>
      <c r="AE14" s="54"/>
    </row>
    <row r="15" spans="1:31" s="18" customFormat="1">
      <c r="A15" s="96">
        <v>2013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8"/>
    </row>
    <row r="16" spans="1:31">
      <c r="A16" s="46" t="s">
        <v>0</v>
      </c>
      <c r="B16" s="64">
        <v>1382</v>
      </c>
      <c r="C16" s="23">
        <f>B16/B19</f>
        <v>0.41942336874051594</v>
      </c>
      <c r="D16" s="55">
        <v>4</v>
      </c>
      <c r="E16" s="23">
        <f>D16/D19</f>
        <v>0.25</v>
      </c>
      <c r="F16" s="64">
        <v>1351</v>
      </c>
      <c r="G16" s="23">
        <f>F16/F19</f>
        <v>0.49559794570799709</v>
      </c>
      <c r="H16" s="64">
        <f>B16+D16+F16</f>
        <v>2737</v>
      </c>
      <c r="I16" s="23">
        <f>B16/H16</f>
        <v>0.50493240774570702</v>
      </c>
      <c r="J16" s="23">
        <f>D16/H16</f>
        <v>1.4614541468761417E-3</v>
      </c>
      <c r="K16" s="23">
        <f>F16/H16</f>
        <v>0.49360613810741688</v>
      </c>
      <c r="L16" s="64">
        <v>111</v>
      </c>
      <c r="M16" s="64">
        <v>11747623</v>
      </c>
      <c r="N16" s="40">
        <v>0</v>
      </c>
      <c r="O16" s="23">
        <f>N16/M16</f>
        <v>0</v>
      </c>
      <c r="P16" s="31">
        <v>0</v>
      </c>
      <c r="Q16" s="67">
        <v>0</v>
      </c>
      <c r="R16" s="30">
        <v>5553632</v>
      </c>
      <c r="S16" s="23">
        <f>R16/M16</f>
        <v>0.47274516725638882</v>
      </c>
      <c r="T16" s="64">
        <v>85</v>
      </c>
      <c r="U16" s="30">
        <f>R16/T16</f>
        <v>65336.847058823529</v>
      </c>
      <c r="V16" s="30">
        <v>6193991</v>
      </c>
      <c r="W16" s="23">
        <f>V16/M16</f>
        <v>0.52725483274361118</v>
      </c>
      <c r="X16" s="64">
        <v>94</v>
      </c>
      <c r="Y16" s="30">
        <f>V16/X16</f>
        <v>65893.52127659574</v>
      </c>
      <c r="Z16" s="30">
        <f>M16/L16</f>
        <v>105834.44144144144</v>
      </c>
      <c r="AA16" s="64">
        <v>3371</v>
      </c>
      <c r="AB16" s="64">
        <v>16</v>
      </c>
      <c r="AC16" s="23">
        <f>AB16/L16</f>
        <v>0.14414414414414414</v>
      </c>
      <c r="AD16" s="77">
        <v>5</v>
      </c>
      <c r="AE16" s="23">
        <f>AD16/L16</f>
        <v>4.5045045045045043E-2</v>
      </c>
    </row>
    <row r="17" spans="1:31">
      <c r="A17" s="46" t="s">
        <v>2</v>
      </c>
      <c r="B17" s="64">
        <v>813</v>
      </c>
      <c r="C17" s="23">
        <f>B17/B19</f>
        <v>0.24673748103186646</v>
      </c>
      <c r="D17" s="55">
        <v>8</v>
      </c>
      <c r="E17" s="23">
        <f>D17/D19</f>
        <v>0.5</v>
      </c>
      <c r="F17" s="64">
        <v>574</v>
      </c>
      <c r="G17" s="23">
        <f>F17/F19</f>
        <v>0.21056493030080703</v>
      </c>
      <c r="H17" s="64">
        <f t="shared" ref="H17:H18" si="14">B17+D17+F17</f>
        <v>1395</v>
      </c>
      <c r="I17" s="23">
        <f t="shared" ref="I17:I18" si="15">B17/H17</f>
        <v>0.58279569892473115</v>
      </c>
      <c r="J17" s="23">
        <f t="shared" ref="J17:J18" si="16">D17/H17</f>
        <v>5.7347670250896057E-3</v>
      </c>
      <c r="K17" s="23">
        <f t="shared" ref="K17:K18" si="17">F17/H17</f>
        <v>0.41146953405017922</v>
      </c>
      <c r="L17" s="64">
        <v>134</v>
      </c>
      <c r="M17" s="64">
        <v>7428579</v>
      </c>
      <c r="N17" s="40">
        <v>0</v>
      </c>
      <c r="O17" s="23">
        <f>N17/M17</f>
        <v>0</v>
      </c>
      <c r="P17" s="31">
        <v>0</v>
      </c>
      <c r="Q17" s="67">
        <v>0</v>
      </c>
      <c r="R17" s="30">
        <v>2484761</v>
      </c>
      <c r="S17" s="23">
        <f>R17/M17</f>
        <v>0.33448671677315406</v>
      </c>
      <c r="T17" s="64">
        <v>83</v>
      </c>
      <c r="U17" s="30">
        <f>R17/T17</f>
        <v>29936.879518072288</v>
      </c>
      <c r="V17" s="30">
        <v>4943818</v>
      </c>
      <c r="W17" s="23">
        <f>V17/M17</f>
        <v>0.66551328322684589</v>
      </c>
      <c r="X17" s="64">
        <v>127</v>
      </c>
      <c r="Y17" s="30">
        <f>V17/X17</f>
        <v>38927.700787401576</v>
      </c>
      <c r="Z17" s="30">
        <f>M17/L17</f>
        <v>55437.156716417907</v>
      </c>
      <c r="AA17" s="64">
        <v>2141</v>
      </c>
      <c r="AB17" s="64">
        <v>4</v>
      </c>
      <c r="AC17" s="23">
        <f>AB17/L17</f>
        <v>2.9850746268656716E-2</v>
      </c>
      <c r="AD17" s="77">
        <v>1</v>
      </c>
      <c r="AE17" s="23">
        <f>AD17/L17</f>
        <v>7.462686567164179E-3</v>
      </c>
    </row>
    <row r="18" spans="1:31">
      <c r="A18" s="46" t="s">
        <v>1</v>
      </c>
      <c r="B18" s="64">
        <v>1100</v>
      </c>
      <c r="C18" s="23">
        <f>B18/B19</f>
        <v>0.33383915022761762</v>
      </c>
      <c r="D18" s="55">
        <v>4</v>
      </c>
      <c r="E18" s="23">
        <f>D18/D19</f>
        <v>0.25</v>
      </c>
      <c r="F18" s="64">
        <v>801</v>
      </c>
      <c r="G18" s="23">
        <f>F18/F19</f>
        <v>0.29383712399119588</v>
      </c>
      <c r="H18" s="64">
        <f t="shared" si="14"/>
        <v>1905</v>
      </c>
      <c r="I18" s="23">
        <f t="shared" si="15"/>
        <v>0.57742782152230976</v>
      </c>
      <c r="J18" s="23">
        <f t="shared" si="16"/>
        <v>2.0997375328083989E-3</v>
      </c>
      <c r="K18" s="23">
        <f t="shared" si="17"/>
        <v>0.4204724409448819</v>
      </c>
      <c r="L18" s="64">
        <v>68</v>
      </c>
      <c r="M18" s="64">
        <v>3806833</v>
      </c>
      <c r="N18" s="40">
        <v>0</v>
      </c>
      <c r="O18" s="23">
        <f>N18/M18</f>
        <v>0</v>
      </c>
      <c r="P18" s="31">
        <v>0</v>
      </c>
      <c r="Q18" s="36">
        <v>0</v>
      </c>
      <c r="R18" s="30">
        <v>480445</v>
      </c>
      <c r="S18" s="23">
        <f>R18/M18</f>
        <v>0.12620595649979918</v>
      </c>
      <c r="T18" s="64">
        <v>6</v>
      </c>
      <c r="U18" s="30">
        <f>R18/T18</f>
        <v>80074.166666666672</v>
      </c>
      <c r="V18" s="30">
        <v>3326388</v>
      </c>
      <c r="W18" s="23">
        <f>V18/M18</f>
        <v>0.87379404350020085</v>
      </c>
      <c r="X18" s="64">
        <v>65</v>
      </c>
      <c r="Y18" s="30">
        <f>V18/X18</f>
        <v>51175.199999999997</v>
      </c>
      <c r="Z18" s="30">
        <f>M18/L18</f>
        <v>55982.838235294119</v>
      </c>
      <c r="AA18" s="64">
        <v>1553</v>
      </c>
      <c r="AB18" s="64">
        <v>1</v>
      </c>
      <c r="AC18" s="23">
        <f>AB18/L18</f>
        <v>1.4705882352941176E-2</v>
      </c>
      <c r="AD18" s="77">
        <v>1</v>
      </c>
      <c r="AE18" s="23">
        <f>AD18/L18</f>
        <v>1.4705882352941176E-2</v>
      </c>
    </row>
    <row r="19" spans="1:31" s="11" customFormat="1">
      <c r="A19" s="49" t="s">
        <v>45</v>
      </c>
      <c r="B19" s="37">
        <f t="shared" ref="B19" si="18">SUM(B16:B18)</f>
        <v>3295</v>
      </c>
      <c r="C19" s="24">
        <f>SUM(C16:C18)</f>
        <v>1</v>
      </c>
      <c r="D19" s="57">
        <f t="shared" ref="D19" si="19">SUM(D16:D18)</f>
        <v>16</v>
      </c>
      <c r="E19" s="24">
        <f>SUM(E16:E18)</f>
        <v>1</v>
      </c>
      <c r="F19" s="37">
        <f t="shared" ref="F19" si="20">SUM(F16:F18)</f>
        <v>2726</v>
      </c>
      <c r="G19" s="24">
        <f>SUM(G16:G18)</f>
        <v>1</v>
      </c>
      <c r="H19" s="37">
        <f>SUM(H16:H18)</f>
        <v>6037</v>
      </c>
      <c r="I19" s="54"/>
      <c r="J19" s="54"/>
      <c r="K19" s="54"/>
      <c r="L19" s="37">
        <f>SUM(L16:L18)</f>
        <v>313</v>
      </c>
      <c r="M19" s="37">
        <f>SUM(M16:M18)</f>
        <v>22983035</v>
      </c>
      <c r="N19" s="76">
        <f>SUM(N16:N18)</f>
        <v>0</v>
      </c>
      <c r="O19" s="54"/>
      <c r="P19" s="33">
        <f>SUM(P16:P18)</f>
        <v>0</v>
      </c>
      <c r="Q19" s="80"/>
      <c r="R19" s="38">
        <f>SUM(R16:R18)</f>
        <v>8518838</v>
      </c>
      <c r="S19" s="54"/>
      <c r="T19" s="37">
        <f>SUM(T16:T18)</f>
        <v>174</v>
      </c>
      <c r="U19" s="72"/>
      <c r="V19" s="38">
        <f>SUM(V16:V18)</f>
        <v>14464197</v>
      </c>
      <c r="W19" s="54"/>
      <c r="X19" s="37">
        <f>SUM(X16:X18)</f>
        <v>286</v>
      </c>
      <c r="Y19" s="72"/>
      <c r="Z19" s="72"/>
      <c r="AA19" s="37">
        <f>SUM(AA16:AA18)</f>
        <v>7065</v>
      </c>
      <c r="AB19" s="37">
        <f>SUM(AB16:AB18)</f>
        <v>21</v>
      </c>
      <c r="AC19" s="54"/>
      <c r="AD19" s="32">
        <f>SUM(AD16:AD18)</f>
        <v>7</v>
      </c>
      <c r="AE19" s="54"/>
    </row>
    <row r="20" spans="1:31">
      <c r="A20" s="96">
        <v>2014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8"/>
    </row>
    <row r="21" spans="1:31">
      <c r="A21" s="46" t="s">
        <v>0</v>
      </c>
      <c r="B21" s="64">
        <v>1504</v>
      </c>
      <c r="C21" s="23">
        <f>B21/B24</f>
        <v>0.48020434227330777</v>
      </c>
      <c r="D21" s="55">
        <v>51</v>
      </c>
      <c r="E21" s="23">
        <f>D21/D24</f>
        <v>0.96226415094339623</v>
      </c>
      <c r="F21" s="64">
        <v>920</v>
      </c>
      <c r="G21" s="23">
        <f>F21/F24</f>
        <v>0.49119060331019754</v>
      </c>
      <c r="H21" s="64">
        <f>B21+D21+F21</f>
        <v>2475</v>
      </c>
      <c r="I21" s="23">
        <f>B21/H21</f>
        <v>0.6076767676767677</v>
      </c>
      <c r="J21" s="23">
        <f>D21/H21</f>
        <v>2.0606060606060607E-2</v>
      </c>
      <c r="K21" s="23">
        <f>F21/H21</f>
        <v>0.37171717171717172</v>
      </c>
      <c r="L21" s="64">
        <v>74</v>
      </c>
      <c r="M21" s="64">
        <v>12959311</v>
      </c>
      <c r="N21" s="40">
        <v>0</v>
      </c>
      <c r="O21" s="23">
        <f>N21/M21</f>
        <v>0</v>
      </c>
      <c r="P21" s="31">
        <v>0</v>
      </c>
      <c r="Q21" s="67">
        <v>0</v>
      </c>
      <c r="R21" s="30">
        <v>5017749</v>
      </c>
      <c r="S21" s="23">
        <f>R21/M21</f>
        <v>0.38719257528428785</v>
      </c>
      <c r="T21" s="64">
        <v>66</v>
      </c>
      <c r="U21" s="30">
        <f>R21/T21</f>
        <v>76026.5</v>
      </c>
      <c r="V21" s="30">
        <v>7941562</v>
      </c>
      <c r="W21" s="23">
        <f>V21/M21</f>
        <v>0.61280742471571215</v>
      </c>
      <c r="X21" s="64">
        <v>56</v>
      </c>
      <c r="Y21" s="30">
        <f>V21/X21</f>
        <v>141813.60714285713</v>
      </c>
      <c r="Z21" s="30">
        <f>M21/L21</f>
        <v>175125.82432432432</v>
      </c>
      <c r="AA21" s="64">
        <v>4109</v>
      </c>
      <c r="AB21" s="64">
        <v>16</v>
      </c>
      <c r="AC21" s="23">
        <f>AB21/L21</f>
        <v>0.21621621621621623</v>
      </c>
      <c r="AD21" s="77">
        <v>5</v>
      </c>
      <c r="AE21" s="23">
        <f>AD21/L21</f>
        <v>6.7567567567567571E-2</v>
      </c>
    </row>
    <row r="22" spans="1:31">
      <c r="A22" s="46" t="s">
        <v>2</v>
      </c>
      <c r="B22" s="64">
        <v>766</v>
      </c>
      <c r="C22" s="23">
        <f>B22/B24</f>
        <v>0.2445721583652618</v>
      </c>
      <c r="D22" s="55">
        <v>2</v>
      </c>
      <c r="E22" s="23">
        <f>D22/D24</f>
        <v>3.7735849056603772E-2</v>
      </c>
      <c r="F22" s="64">
        <v>465</v>
      </c>
      <c r="G22" s="23">
        <f>F22/F24</f>
        <v>0.24826481580352375</v>
      </c>
      <c r="H22" s="64">
        <f t="shared" ref="H22:H23" si="21">B22+D22+F22</f>
        <v>1233</v>
      </c>
      <c r="I22" s="23">
        <f t="shared" ref="I22:I23" si="22">B22/H22</f>
        <v>0.62124898621248992</v>
      </c>
      <c r="J22" s="23">
        <f t="shared" ref="J22:J23" si="23">D22/H22</f>
        <v>1.6220600162206002E-3</v>
      </c>
      <c r="K22" s="23">
        <f t="shared" ref="K22:K23" si="24">F22/H22</f>
        <v>0.37712895377128952</v>
      </c>
      <c r="L22" s="64">
        <v>115</v>
      </c>
      <c r="M22" s="64">
        <v>7177951</v>
      </c>
      <c r="N22" s="48">
        <v>9794</v>
      </c>
      <c r="O22" s="23">
        <f>N22/M22</f>
        <v>1.3644562354911589E-3</v>
      </c>
      <c r="P22" s="31">
        <v>1</v>
      </c>
      <c r="Q22" s="30">
        <f>N22/P22</f>
        <v>9794</v>
      </c>
      <c r="R22" s="30">
        <v>2572356</v>
      </c>
      <c r="S22" s="23">
        <f>R22/M22</f>
        <v>0.35836912233031404</v>
      </c>
      <c r="T22" s="64">
        <v>68</v>
      </c>
      <c r="U22" s="30">
        <f>R22/T22</f>
        <v>37828.76470588235</v>
      </c>
      <c r="V22" s="30">
        <v>4595801</v>
      </c>
      <c r="W22" s="23">
        <f>V22/M22</f>
        <v>0.64026642143419477</v>
      </c>
      <c r="X22" s="64">
        <v>108</v>
      </c>
      <c r="Y22" s="30">
        <f>V22/X22</f>
        <v>42553.712962962964</v>
      </c>
      <c r="Z22" s="30">
        <f>M22/L22</f>
        <v>62416.965217391305</v>
      </c>
      <c r="AA22" s="64">
        <v>2264</v>
      </c>
      <c r="AB22" s="64">
        <v>22</v>
      </c>
      <c r="AC22" s="23">
        <f>AB22/L22</f>
        <v>0.19130434782608696</v>
      </c>
      <c r="AD22" s="77">
        <v>7</v>
      </c>
      <c r="AE22" s="23">
        <f>AD22/L22</f>
        <v>6.0869565217391307E-2</v>
      </c>
    </row>
    <row r="23" spans="1:31">
      <c r="A23" s="46" t="s">
        <v>1</v>
      </c>
      <c r="B23" s="64">
        <v>862</v>
      </c>
      <c r="C23" s="23">
        <f>B23/B24</f>
        <v>0.27522349936143037</v>
      </c>
      <c r="D23" s="88">
        <v>0</v>
      </c>
      <c r="E23" s="23">
        <f>D23/D24</f>
        <v>0</v>
      </c>
      <c r="F23" s="64">
        <v>488</v>
      </c>
      <c r="G23" s="23">
        <f>F23/F24</f>
        <v>0.26054458088627869</v>
      </c>
      <c r="H23" s="64">
        <f t="shared" si="21"/>
        <v>1350</v>
      </c>
      <c r="I23" s="23">
        <f t="shared" si="22"/>
        <v>0.63851851851851849</v>
      </c>
      <c r="J23" s="23">
        <f t="shared" si="23"/>
        <v>0</v>
      </c>
      <c r="K23" s="23">
        <f t="shared" si="24"/>
        <v>0.36148148148148146</v>
      </c>
      <c r="L23" s="64">
        <v>70</v>
      </c>
      <c r="M23" s="64">
        <v>4441834</v>
      </c>
      <c r="N23" s="48">
        <v>4808</v>
      </c>
      <c r="O23" s="23">
        <f>N23/M23</f>
        <v>1.0824357686487157E-3</v>
      </c>
      <c r="P23" s="31">
        <v>1</v>
      </c>
      <c r="Q23" s="47">
        <f>N23/P23</f>
        <v>4808</v>
      </c>
      <c r="R23" s="30">
        <v>586403</v>
      </c>
      <c r="S23" s="23">
        <f>R23/M23</f>
        <v>0.13201821589910834</v>
      </c>
      <c r="T23" s="64">
        <v>23</v>
      </c>
      <c r="U23" s="30">
        <f>R23/T23</f>
        <v>25495.782608695652</v>
      </c>
      <c r="V23" s="30">
        <v>3850623</v>
      </c>
      <c r="W23" s="23">
        <f>V23/M23</f>
        <v>0.86689934833224291</v>
      </c>
      <c r="X23" s="64">
        <v>69</v>
      </c>
      <c r="Y23" s="30">
        <f>V23/X23</f>
        <v>55806.130434782608</v>
      </c>
      <c r="Z23" s="30">
        <f>M23/L23</f>
        <v>63454.771428571432</v>
      </c>
      <c r="AA23" s="64">
        <v>1414</v>
      </c>
      <c r="AB23" s="64">
        <v>9</v>
      </c>
      <c r="AC23" s="23">
        <f>AB23/L23</f>
        <v>0.12857142857142856</v>
      </c>
      <c r="AD23" s="77">
        <v>2</v>
      </c>
      <c r="AE23" s="23">
        <f>AD23/L23</f>
        <v>2.8571428571428571E-2</v>
      </c>
    </row>
    <row r="24" spans="1:31" s="11" customFormat="1">
      <c r="A24" s="49" t="s">
        <v>45</v>
      </c>
      <c r="B24" s="37">
        <f t="shared" ref="B24" si="25">SUM(B21:B23)</f>
        <v>3132</v>
      </c>
      <c r="C24" s="24">
        <f>SUM(C21:C23)</f>
        <v>1</v>
      </c>
      <c r="D24" s="57">
        <f t="shared" ref="D24" si="26">SUM(D21:D23)</f>
        <v>53</v>
      </c>
      <c r="E24" s="24">
        <f>SUM(E21:E23)</f>
        <v>1</v>
      </c>
      <c r="F24" s="37">
        <f t="shared" ref="F24" si="27">SUM(F21:F23)</f>
        <v>1873</v>
      </c>
      <c r="G24" s="24">
        <f>SUM(G21:G23)</f>
        <v>1</v>
      </c>
      <c r="H24" s="37">
        <f>SUM(H21:H23)</f>
        <v>5058</v>
      </c>
      <c r="I24" s="54"/>
      <c r="J24" s="54"/>
      <c r="K24" s="54"/>
      <c r="L24" s="37">
        <f>SUM(L21:L23)</f>
        <v>259</v>
      </c>
      <c r="M24" s="37">
        <f>SUM(M21:M23)</f>
        <v>24579096</v>
      </c>
      <c r="N24" s="50">
        <f>SUM(N21:N23)</f>
        <v>14602</v>
      </c>
      <c r="O24" s="54"/>
      <c r="P24" s="33">
        <f>SUM(P21:P23)</f>
        <v>2</v>
      </c>
      <c r="Q24" s="80"/>
      <c r="R24" s="38">
        <f>SUM(R21:R23)</f>
        <v>8176508</v>
      </c>
      <c r="S24" s="54"/>
      <c r="T24" s="37">
        <f>SUM(T21:T23)</f>
        <v>157</v>
      </c>
      <c r="U24" s="72"/>
      <c r="V24" s="38">
        <f>SUM(V21:V23)</f>
        <v>16387986</v>
      </c>
      <c r="W24" s="54"/>
      <c r="X24" s="37">
        <f>SUM(X21:X23)</f>
        <v>233</v>
      </c>
      <c r="Y24" s="72"/>
      <c r="Z24" s="72"/>
      <c r="AA24" s="37">
        <f>SUM(AA21:AA23)</f>
        <v>7787</v>
      </c>
      <c r="AB24" s="37">
        <f>SUM(AB21:AB23)</f>
        <v>47</v>
      </c>
      <c r="AC24" s="54"/>
      <c r="AD24" s="32">
        <f>SUM(AD21:AD23)</f>
        <v>14</v>
      </c>
      <c r="AE24" s="54"/>
    </row>
    <row r="25" spans="1:31">
      <c r="A25" s="93" t="s">
        <v>53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5"/>
    </row>
    <row r="26" spans="1:31">
      <c r="A26" s="46" t="s">
        <v>0</v>
      </c>
      <c r="B26" s="64">
        <v>925</v>
      </c>
      <c r="C26" s="23">
        <f>B26/$B$29</f>
        <v>0.45951316443119722</v>
      </c>
      <c r="D26" s="55">
        <v>11</v>
      </c>
      <c r="E26" s="23">
        <f>D26/D29</f>
        <v>0.36666666666666664</v>
      </c>
      <c r="F26" s="64">
        <v>866</v>
      </c>
      <c r="G26" s="35">
        <f>F26/F29</f>
        <v>0.50672908133411354</v>
      </c>
      <c r="H26" s="64">
        <f>B26+D26+F26</f>
        <v>1802</v>
      </c>
      <c r="I26" s="23">
        <f>B26/H26</f>
        <v>0.51331853496115432</v>
      </c>
      <c r="J26" s="23">
        <f>D26/H26</f>
        <v>6.1043285238623754E-3</v>
      </c>
      <c r="K26" s="23">
        <f>F26/H26</f>
        <v>0.48057713651498335</v>
      </c>
      <c r="L26" s="64">
        <v>189</v>
      </c>
      <c r="M26" s="64">
        <v>10287567</v>
      </c>
      <c r="N26" s="48">
        <v>0</v>
      </c>
      <c r="O26" s="23">
        <f>N26/M26</f>
        <v>0</v>
      </c>
      <c r="P26" s="31">
        <v>0</v>
      </c>
      <c r="Q26" s="30" t="e">
        <f>N26/P26</f>
        <v>#DIV/0!</v>
      </c>
      <c r="R26" s="30">
        <v>5048783</v>
      </c>
      <c r="S26" s="23">
        <f>R26/M26</f>
        <v>0.49076550364143434</v>
      </c>
      <c r="T26" s="64">
        <v>131</v>
      </c>
      <c r="U26" s="30">
        <f>R26/T26</f>
        <v>38540.32824427481</v>
      </c>
      <c r="V26" s="30">
        <v>5238784</v>
      </c>
      <c r="W26" s="23">
        <f>V26/M26</f>
        <v>0.50923449635856566</v>
      </c>
      <c r="X26" s="64">
        <v>125</v>
      </c>
      <c r="Y26" s="30">
        <f>V26/X26</f>
        <v>41910.271999999997</v>
      </c>
      <c r="Z26" s="52">
        <f>M26/L26</f>
        <v>54431.571428571428</v>
      </c>
      <c r="AA26" s="64">
        <v>3221</v>
      </c>
      <c r="AB26" s="64">
        <v>51</v>
      </c>
      <c r="AC26" s="23">
        <f>AB26/L26</f>
        <v>0.26984126984126983</v>
      </c>
      <c r="AD26" s="77">
        <v>14</v>
      </c>
      <c r="AE26" s="23">
        <f>AD26/L26</f>
        <v>7.407407407407407E-2</v>
      </c>
    </row>
    <row r="27" spans="1:31">
      <c r="A27" s="51" t="s">
        <v>2</v>
      </c>
      <c r="B27" s="62">
        <v>479</v>
      </c>
      <c r="C27" s="23">
        <f t="shared" ref="C27:C28" si="28">B27/$B$29</f>
        <v>0.23795330352707403</v>
      </c>
      <c r="D27" s="58">
        <v>6</v>
      </c>
      <c r="E27" s="35">
        <f>D27/D29</f>
        <v>0.2</v>
      </c>
      <c r="F27" s="62">
        <v>342</v>
      </c>
      <c r="G27" s="35">
        <f>F27/F29</f>
        <v>0.20011702750146285</v>
      </c>
      <c r="H27" s="62">
        <f t="shared" ref="H27:H28" si="29">B27+D27+F27</f>
        <v>827</v>
      </c>
      <c r="I27" s="35">
        <f t="shared" ref="I27:I28" si="30">B27/H27</f>
        <v>0.57920193470374848</v>
      </c>
      <c r="J27" s="35">
        <f t="shared" ref="J27:J28" si="31">D27/H27</f>
        <v>7.2551390568319227E-3</v>
      </c>
      <c r="K27" s="35">
        <f t="shared" ref="K27:K28" si="32">F27/H27</f>
        <v>0.41354292623941957</v>
      </c>
      <c r="L27" s="62">
        <v>76</v>
      </c>
      <c r="M27" s="62">
        <v>5435662</v>
      </c>
      <c r="N27" s="62">
        <v>73699</v>
      </c>
      <c r="O27" s="35">
        <f>N27/M27</f>
        <v>1.355842213883056E-2</v>
      </c>
      <c r="P27" s="70">
        <v>4</v>
      </c>
      <c r="Q27" s="52">
        <f>N27/P27</f>
        <v>18424.75</v>
      </c>
      <c r="R27" s="52">
        <v>2614277</v>
      </c>
      <c r="S27" s="35">
        <f>R27/M27</f>
        <v>0.48094914658049009</v>
      </c>
      <c r="T27" s="62">
        <v>60</v>
      </c>
      <c r="U27" s="52">
        <f>R27/T27</f>
        <v>43571.283333333333</v>
      </c>
      <c r="V27" s="52">
        <v>2747686</v>
      </c>
      <c r="W27" s="35">
        <f>V27/M27</f>
        <v>0.50549243128067933</v>
      </c>
      <c r="X27" s="62">
        <v>57</v>
      </c>
      <c r="Y27" s="52">
        <f>V27/X27</f>
        <v>48205.017543859649</v>
      </c>
      <c r="Z27" s="52">
        <f>M27/L27</f>
        <v>71521.868421052626</v>
      </c>
      <c r="AA27" s="62">
        <v>1711</v>
      </c>
      <c r="AB27" s="62">
        <v>22</v>
      </c>
      <c r="AC27" s="35">
        <f>AB27/L27</f>
        <v>0.28947368421052633</v>
      </c>
      <c r="AD27" s="70">
        <v>9</v>
      </c>
      <c r="AE27" s="35">
        <f>AD27/L27</f>
        <v>0.11842105263157894</v>
      </c>
    </row>
    <row r="28" spans="1:31">
      <c r="A28" s="46" t="s">
        <v>1</v>
      </c>
      <c r="B28" s="64">
        <v>609</v>
      </c>
      <c r="C28" s="23">
        <f t="shared" si="28"/>
        <v>0.30253353204172878</v>
      </c>
      <c r="D28" s="55">
        <v>13</v>
      </c>
      <c r="E28" s="23">
        <f>D28/D29</f>
        <v>0.43333333333333335</v>
      </c>
      <c r="F28" s="64">
        <v>501</v>
      </c>
      <c r="G28" s="23">
        <f>F28/F29</f>
        <v>0.29315389116442364</v>
      </c>
      <c r="H28" s="64">
        <f t="shared" si="29"/>
        <v>1123</v>
      </c>
      <c r="I28" s="23">
        <f t="shared" si="30"/>
        <v>0.54229741763134465</v>
      </c>
      <c r="J28" s="23">
        <f t="shared" si="31"/>
        <v>1.1576135351736421E-2</v>
      </c>
      <c r="K28" s="23">
        <f t="shared" si="32"/>
        <v>0.44612644701691895</v>
      </c>
      <c r="L28" s="64">
        <v>60</v>
      </c>
      <c r="M28" s="64">
        <v>4149144</v>
      </c>
      <c r="N28" s="48">
        <v>0</v>
      </c>
      <c r="O28" s="23">
        <f>N28/M28</f>
        <v>0</v>
      </c>
      <c r="P28" s="31">
        <v>0</v>
      </c>
      <c r="Q28" s="47" t="e">
        <f>N28/P28</f>
        <v>#DIV/0!</v>
      </c>
      <c r="R28" s="30">
        <v>745594</v>
      </c>
      <c r="S28" s="23">
        <f>R28/M28</f>
        <v>0.17969827029382446</v>
      </c>
      <c r="T28" s="64">
        <v>12</v>
      </c>
      <c r="U28" s="30">
        <f>R28/T28</f>
        <v>62132.833333333336</v>
      </c>
      <c r="V28" s="30">
        <v>3403550</v>
      </c>
      <c r="W28" s="23">
        <f>V28/M28</f>
        <v>0.82030172970617554</v>
      </c>
      <c r="X28" s="64">
        <v>56</v>
      </c>
      <c r="Y28" s="30">
        <f>V28/X28</f>
        <v>60777.678571428572</v>
      </c>
      <c r="Z28" s="52">
        <f>M28/L28</f>
        <v>69152.399999999994</v>
      </c>
      <c r="AA28" s="64">
        <v>1248</v>
      </c>
      <c r="AB28" s="64">
        <v>9</v>
      </c>
      <c r="AC28" s="23">
        <f>AB28/L28</f>
        <v>0.15</v>
      </c>
      <c r="AD28" s="77">
        <v>0</v>
      </c>
      <c r="AE28" s="23">
        <f>AD28/L28</f>
        <v>0</v>
      </c>
    </row>
    <row r="29" spans="1:31">
      <c r="A29" s="49" t="s">
        <v>45</v>
      </c>
      <c r="B29" s="37">
        <f t="shared" ref="B29:H29" si="33">SUM(B26:B28)</f>
        <v>2013</v>
      </c>
      <c r="C29" s="24">
        <f t="shared" si="33"/>
        <v>1</v>
      </c>
      <c r="D29" s="57">
        <f t="shared" si="33"/>
        <v>30</v>
      </c>
      <c r="E29" s="24">
        <f t="shared" si="33"/>
        <v>1</v>
      </c>
      <c r="F29" s="37">
        <f t="shared" si="33"/>
        <v>1709</v>
      </c>
      <c r="G29" s="24">
        <f t="shared" si="33"/>
        <v>1</v>
      </c>
      <c r="H29" s="37">
        <f t="shared" si="33"/>
        <v>3752</v>
      </c>
      <c r="I29" s="54"/>
      <c r="J29" s="54"/>
      <c r="K29" s="54"/>
      <c r="L29" s="37">
        <f t="shared" ref="L29:AD29" si="34">SUM(L26:L28)</f>
        <v>325</v>
      </c>
      <c r="M29" s="37">
        <f t="shared" si="34"/>
        <v>19872373</v>
      </c>
      <c r="N29" s="38">
        <f t="shared" si="34"/>
        <v>73699</v>
      </c>
      <c r="O29" s="54"/>
      <c r="P29" s="32">
        <f t="shared" si="34"/>
        <v>4</v>
      </c>
      <c r="Q29" s="72"/>
      <c r="R29" s="38">
        <f t="shared" si="34"/>
        <v>8408654</v>
      </c>
      <c r="S29" s="54"/>
      <c r="T29" s="37">
        <f t="shared" si="34"/>
        <v>203</v>
      </c>
      <c r="U29" s="72"/>
      <c r="V29" s="38">
        <f t="shared" si="34"/>
        <v>11390020</v>
      </c>
      <c r="W29" s="54"/>
      <c r="X29" s="37">
        <f t="shared" si="34"/>
        <v>238</v>
      </c>
      <c r="Y29" s="72"/>
      <c r="Z29" s="72"/>
      <c r="AA29" s="37">
        <f t="shared" si="34"/>
        <v>6180</v>
      </c>
      <c r="AB29" s="37">
        <f t="shared" si="34"/>
        <v>82</v>
      </c>
      <c r="AC29" s="54"/>
      <c r="AD29" s="32">
        <f t="shared" si="34"/>
        <v>23</v>
      </c>
      <c r="AE29" s="54"/>
    </row>
    <row r="31" spans="1:31" ht="30">
      <c r="A31" s="16" t="s">
        <v>16</v>
      </c>
      <c r="B31" s="74"/>
      <c r="C31" s="27"/>
      <c r="D31" s="59"/>
      <c r="E31" s="27"/>
      <c r="F31" s="74"/>
      <c r="G31" s="27"/>
      <c r="H31" s="74"/>
      <c r="I31" s="27"/>
      <c r="J31" s="27"/>
      <c r="K31" s="27"/>
      <c r="L31" s="74" t="s">
        <v>7</v>
      </c>
    </row>
    <row r="32" spans="1:31">
      <c r="A32" s="15" t="s">
        <v>0</v>
      </c>
    </row>
    <row r="33" spans="1:11" ht="30">
      <c r="A33" s="15" t="s">
        <v>17</v>
      </c>
    </row>
    <row r="34" spans="1:11">
      <c r="A34" s="15" t="s">
        <v>2</v>
      </c>
    </row>
    <row r="35" spans="1:11" ht="30">
      <c r="A35" s="15" t="s">
        <v>17</v>
      </c>
    </row>
    <row r="36" spans="1:11">
      <c r="A36" s="15" t="s">
        <v>1</v>
      </c>
    </row>
    <row r="37" spans="1:11" ht="30">
      <c r="A37" s="15" t="s">
        <v>17</v>
      </c>
    </row>
    <row r="40" spans="1:11" ht="30">
      <c r="A40" s="17" t="s">
        <v>37</v>
      </c>
      <c r="B40" s="75" t="s">
        <v>34</v>
      </c>
      <c r="C40" s="28" t="s">
        <v>29</v>
      </c>
      <c r="D40" s="61" t="s">
        <v>35</v>
      </c>
      <c r="E40" s="28"/>
      <c r="F40" s="75" t="s">
        <v>36</v>
      </c>
      <c r="G40" s="28"/>
      <c r="H40" s="75"/>
      <c r="I40" s="28"/>
      <c r="J40" s="28"/>
      <c r="K40" s="28"/>
    </row>
    <row r="41" spans="1:11">
      <c r="A41" s="15" t="s">
        <v>0</v>
      </c>
      <c r="B41" s="65">
        <f>B6+B11+B16+B21</f>
        <v>8072</v>
      </c>
      <c r="C41" s="25">
        <f>B41/14124*100</f>
        <v>57.150948739733785</v>
      </c>
      <c r="D41" s="60">
        <f>D6+D11+D16+D21</f>
        <v>122</v>
      </c>
      <c r="F41" s="65">
        <f>F6+F11+F16+F21</f>
        <v>4514</v>
      </c>
    </row>
    <row r="42" spans="1:11">
      <c r="A42" s="15" t="s">
        <v>2</v>
      </c>
      <c r="B42" s="65">
        <f>B7+B12+B17+B22</f>
        <v>3057</v>
      </c>
      <c r="C42" s="25">
        <f t="shared" ref="C42:C43" si="35">B42/14124*100</f>
        <v>21.644010195412065</v>
      </c>
      <c r="D42" s="60">
        <f>D7+D12+D17+D22</f>
        <v>51</v>
      </c>
      <c r="F42" s="65">
        <f>F7+F12+F17+F22</f>
        <v>1565</v>
      </c>
    </row>
    <row r="43" spans="1:11">
      <c r="A43" s="15" t="s">
        <v>1</v>
      </c>
      <c r="B43" s="65">
        <f>B8+B13+B18+B23</f>
        <v>2995</v>
      </c>
      <c r="C43" s="25">
        <f t="shared" si="35"/>
        <v>21.20504106485415</v>
      </c>
      <c r="D43" s="60">
        <f>D8+D13+D18+D23</f>
        <v>78</v>
      </c>
      <c r="F43" s="65">
        <f>F8+F13+F18+F23</f>
        <v>1736</v>
      </c>
    </row>
    <row r="44" spans="1:11">
      <c r="A44" s="16" t="s">
        <v>38</v>
      </c>
      <c r="B44" s="74">
        <f>SUM(B41:B43)</f>
        <v>14124</v>
      </c>
      <c r="C44" s="27"/>
      <c r="D44" s="59">
        <f t="shared" ref="D44:F44" si="36">SUM(D41:D43)</f>
        <v>251</v>
      </c>
      <c r="E44" s="27"/>
      <c r="F44" s="74">
        <f t="shared" si="36"/>
        <v>7815</v>
      </c>
      <c r="G44" s="27"/>
      <c r="H44" s="74"/>
      <c r="I44" s="27"/>
      <c r="J44" s="27"/>
      <c r="K44" s="27"/>
    </row>
  </sheetData>
  <mergeCells count="5">
    <mergeCell ref="A25:AE25"/>
    <mergeCell ref="A20:AE20"/>
    <mergeCell ref="A10:AE10"/>
    <mergeCell ref="A5:AE5"/>
    <mergeCell ref="A15:AE15"/>
  </mergeCells>
  <pageMargins left="0.75" right="0.75" top="1" bottom="1" header="0.5" footer="0.5"/>
  <pageSetup paperSize="9" scale="62" fitToWidth="0" orientation="landscape"/>
  <ignoredErrors>
    <ignoredError sqref="Q2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C95"/>
  <sheetViews>
    <sheetView topLeftCell="A79" workbookViewId="0">
      <selection activeCell="D94" sqref="D94"/>
    </sheetView>
  </sheetViews>
  <sheetFormatPr baseColWidth="10" defaultColWidth="11" defaultRowHeight="15" x14ac:dyDescent="0"/>
  <cols>
    <col min="1" max="1" width="27.6640625" customWidth="1"/>
    <col min="2" max="3" width="18.83203125" style="1" customWidth="1"/>
    <col min="4" max="14" width="18.83203125" customWidth="1"/>
  </cols>
  <sheetData>
    <row r="5" spans="1:3">
      <c r="B5" s="99" t="s">
        <v>18</v>
      </c>
      <c r="C5" s="99"/>
    </row>
    <row r="6" spans="1:3">
      <c r="A6" s="3">
        <v>2011</v>
      </c>
      <c r="B6" s="5" t="s">
        <v>19</v>
      </c>
      <c r="C6" s="5" t="s">
        <v>20</v>
      </c>
    </row>
    <row r="7" spans="1:3">
      <c r="A7" s="4"/>
    </row>
    <row r="8" spans="1:3">
      <c r="A8" s="2" t="s">
        <v>0</v>
      </c>
    </row>
    <row r="9" spans="1:3">
      <c r="A9" s="1" t="s">
        <v>21</v>
      </c>
      <c r="B9" s="1">
        <v>33</v>
      </c>
      <c r="C9" s="7">
        <f>B9/$B$12</f>
        <v>0.44594594594594594</v>
      </c>
    </row>
    <row r="10" spans="1:3">
      <c r="A10" s="1" t="s">
        <v>22</v>
      </c>
      <c r="B10" s="1">
        <v>27</v>
      </c>
      <c r="C10" s="7">
        <f t="shared" ref="C10:C11" si="0">B10/$B$12</f>
        <v>0.36486486486486486</v>
      </c>
    </row>
    <row r="11" spans="1:3">
      <c r="A11" s="1" t="s">
        <v>23</v>
      </c>
      <c r="B11" s="1">
        <v>14</v>
      </c>
      <c r="C11" s="7">
        <f t="shared" si="0"/>
        <v>0.1891891891891892</v>
      </c>
    </row>
    <row r="12" spans="1:3">
      <c r="A12" s="1"/>
      <c r="B12" s="1">
        <f>SUM(B9:B11)</f>
        <v>74</v>
      </c>
    </row>
    <row r="13" spans="1:3">
      <c r="A13" s="2" t="s">
        <v>2</v>
      </c>
    </row>
    <row r="14" spans="1:3">
      <c r="A14" s="1" t="s">
        <v>21</v>
      </c>
      <c r="B14" s="1">
        <v>24</v>
      </c>
      <c r="C14" s="7">
        <f>B14/$B$17</f>
        <v>0.36923076923076925</v>
      </c>
    </row>
    <row r="15" spans="1:3">
      <c r="A15" s="1" t="s">
        <v>22</v>
      </c>
      <c r="B15" s="1">
        <v>37</v>
      </c>
      <c r="C15" s="7">
        <f t="shared" ref="C15:C16" si="1">B15/$B$17</f>
        <v>0.56923076923076921</v>
      </c>
    </row>
    <row r="16" spans="1:3">
      <c r="A16" s="1" t="s">
        <v>23</v>
      </c>
      <c r="B16" s="1">
        <v>4</v>
      </c>
      <c r="C16" s="7">
        <f t="shared" si="1"/>
        <v>6.1538461538461542E-2</v>
      </c>
    </row>
    <row r="17" spans="1:3">
      <c r="A17" s="1"/>
      <c r="B17" s="1">
        <f>SUM(B14:B16)</f>
        <v>65</v>
      </c>
    </row>
    <row r="18" spans="1:3">
      <c r="A18" s="2" t="s">
        <v>1</v>
      </c>
    </row>
    <row r="19" spans="1:3">
      <c r="A19" s="1" t="s">
        <v>21</v>
      </c>
      <c r="B19" s="1">
        <v>13</v>
      </c>
      <c r="C19" s="7">
        <f>B19/$B$22</f>
        <v>0.61904761904761907</v>
      </c>
    </row>
    <row r="20" spans="1:3">
      <c r="A20" s="1" t="s">
        <v>22</v>
      </c>
      <c r="B20" s="1">
        <v>2</v>
      </c>
      <c r="C20" s="7">
        <f t="shared" ref="C20:C21" si="2">B20/$B$22</f>
        <v>9.5238095238095233E-2</v>
      </c>
    </row>
    <row r="21" spans="1:3">
      <c r="A21" s="1" t="s">
        <v>23</v>
      </c>
      <c r="B21" s="1">
        <v>6</v>
      </c>
      <c r="C21" s="7">
        <f t="shared" si="2"/>
        <v>0.2857142857142857</v>
      </c>
    </row>
    <row r="22" spans="1:3">
      <c r="A22" s="1"/>
      <c r="B22" s="1">
        <f>SUM(B19:B21)</f>
        <v>21</v>
      </c>
      <c r="C22" s="42"/>
    </row>
    <row r="23" spans="1:3">
      <c r="A23" s="1"/>
      <c r="C23" s="42"/>
    </row>
    <row r="24" spans="1:3">
      <c r="A24" s="1"/>
      <c r="B24" s="99" t="s">
        <v>18</v>
      </c>
      <c r="C24" s="99"/>
    </row>
    <row r="25" spans="1:3">
      <c r="A25" s="3">
        <v>2012</v>
      </c>
      <c r="B25" s="5" t="s">
        <v>19</v>
      </c>
      <c r="C25" s="5" t="s">
        <v>20</v>
      </c>
    </row>
    <row r="26" spans="1:3">
      <c r="A26" s="2"/>
    </row>
    <row r="27" spans="1:3">
      <c r="A27" s="2" t="s">
        <v>0</v>
      </c>
    </row>
    <row r="28" spans="1:3">
      <c r="A28" s="1" t="s">
        <v>21</v>
      </c>
      <c r="B28" s="1">
        <v>18</v>
      </c>
      <c r="C28" s="7">
        <f>B28/$B$31</f>
        <v>0.28125</v>
      </c>
    </row>
    <row r="29" spans="1:3">
      <c r="A29" s="1" t="s">
        <v>22</v>
      </c>
      <c r="B29" s="1">
        <v>25</v>
      </c>
      <c r="C29" s="7">
        <f t="shared" ref="C29:C30" si="3">B29/$B$31</f>
        <v>0.390625</v>
      </c>
    </row>
    <row r="30" spans="1:3">
      <c r="A30" s="1" t="s">
        <v>23</v>
      </c>
      <c r="B30" s="1">
        <v>21</v>
      </c>
      <c r="C30" s="7">
        <f t="shared" si="3"/>
        <v>0.328125</v>
      </c>
    </row>
    <row r="31" spans="1:3">
      <c r="A31" s="1"/>
      <c r="B31" s="1">
        <f>SUM(B28:B30)</f>
        <v>64</v>
      </c>
    </row>
    <row r="32" spans="1:3">
      <c r="A32" s="2" t="s">
        <v>2</v>
      </c>
    </row>
    <row r="33" spans="1:3">
      <c r="A33" s="1" t="s">
        <v>21</v>
      </c>
      <c r="B33" s="1">
        <v>35</v>
      </c>
      <c r="C33" s="7">
        <f>B33/$B$36</f>
        <v>0.40697674418604651</v>
      </c>
    </row>
    <row r="34" spans="1:3">
      <c r="A34" s="1" t="s">
        <v>22</v>
      </c>
      <c r="B34" s="1">
        <v>43</v>
      </c>
      <c r="C34" s="7">
        <f t="shared" ref="C34:C35" si="4">B34/$B$36</f>
        <v>0.5</v>
      </c>
    </row>
    <row r="35" spans="1:3">
      <c r="A35" s="1" t="s">
        <v>23</v>
      </c>
      <c r="B35" s="1">
        <v>8</v>
      </c>
      <c r="C35" s="7">
        <f t="shared" si="4"/>
        <v>9.3023255813953487E-2</v>
      </c>
    </row>
    <row r="36" spans="1:3">
      <c r="A36" s="1"/>
      <c r="B36" s="1">
        <f>SUM(B33:B35)</f>
        <v>86</v>
      </c>
    </row>
    <row r="37" spans="1:3">
      <c r="A37" s="2" t="s">
        <v>1</v>
      </c>
    </row>
    <row r="38" spans="1:3">
      <c r="A38" s="1" t="s">
        <v>21</v>
      </c>
      <c r="B38" s="1">
        <v>10</v>
      </c>
      <c r="C38" s="7">
        <f>B38/$B$41</f>
        <v>0.32258064516129031</v>
      </c>
    </row>
    <row r="39" spans="1:3">
      <c r="A39" s="1" t="s">
        <v>22</v>
      </c>
      <c r="B39" s="1">
        <v>12</v>
      </c>
      <c r="C39" s="7">
        <f t="shared" ref="C39:C40" si="5">B39/$B$41</f>
        <v>0.38709677419354838</v>
      </c>
    </row>
    <row r="40" spans="1:3">
      <c r="A40" s="1" t="s">
        <v>23</v>
      </c>
      <c r="B40" s="1">
        <v>9</v>
      </c>
      <c r="C40" s="7">
        <f t="shared" si="5"/>
        <v>0.29032258064516131</v>
      </c>
    </row>
    <row r="41" spans="1:3">
      <c r="A41" s="1"/>
      <c r="B41" s="1">
        <f>SUM(B38:B40)</f>
        <v>31</v>
      </c>
      <c r="C41" s="42"/>
    </row>
    <row r="42" spans="1:3">
      <c r="A42" s="1"/>
    </row>
    <row r="43" spans="1:3">
      <c r="A43" s="2">
        <v>2013</v>
      </c>
      <c r="B43" s="99" t="s">
        <v>18</v>
      </c>
      <c r="C43" s="99"/>
    </row>
    <row r="44" spans="1:3">
      <c r="A44" s="2"/>
      <c r="B44" s="5" t="s">
        <v>19</v>
      </c>
      <c r="C44" s="5" t="s">
        <v>20</v>
      </c>
    </row>
    <row r="45" spans="1:3">
      <c r="A45" s="2" t="s">
        <v>0</v>
      </c>
    </row>
    <row r="46" spans="1:3">
      <c r="A46" s="1" t="s">
        <v>21</v>
      </c>
      <c r="B46" s="1">
        <v>31</v>
      </c>
      <c r="C46" s="7">
        <f>B46/$B$49</f>
        <v>0.27927927927927926</v>
      </c>
    </row>
    <row r="47" spans="1:3">
      <c r="A47" s="1" t="s">
        <v>22</v>
      </c>
      <c r="B47" s="1">
        <v>35</v>
      </c>
      <c r="C47" s="7">
        <f t="shared" ref="C47:C48" si="6">B47/$B$49</f>
        <v>0.31531531531531531</v>
      </c>
    </row>
    <row r="48" spans="1:3">
      <c r="A48" s="1" t="s">
        <v>23</v>
      </c>
      <c r="B48" s="1">
        <v>45</v>
      </c>
      <c r="C48" s="7">
        <f t="shared" si="6"/>
        <v>0.40540540540540543</v>
      </c>
    </row>
    <row r="49" spans="1:3">
      <c r="A49" s="1"/>
      <c r="B49" s="1">
        <f>SUM(B46:B48)</f>
        <v>111</v>
      </c>
    </row>
    <row r="50" spans="1:3">
      <c r="A50" s="2" t="s">
        <v>2</v>
      </c>
    </row>
    <row r="51" spans="1:3">
      <c r="A51" s="1" t="s">
        <v>21</v>
      </c>
      <c r="B51" s="1">
        <v>64</v>
      </c>
      <c r="C51" s="7">
        <f>B51/$B$54</f>
        <v>0.47761194029850745</v>
      </c>
    </row>
    <row r="52" spans="1:3">
      <c r="A52" s="1" t="s">
        <v>22</v>
      </c>
      <c r="B52" s="1">
        <v>65</v>
      </c>
      <c r="C52" s="7">
        <f t="shared" ref="C52:C53" si="7">B52/$B$54</f>
        <v>0.48507462686567165</v>
      </c>
    </row>
    <row r="53" spans="1:3">
      <c r="A53" s="1" t="s">
        <v>23</v>
      </c>
      <c r="B53" s="1">
        <v>5</v>
      </c>
      <c r="C53" s="7">
        <f t="shared" si="7"/>
        <v>3.7313432835820892E-2</v>
      </c>
    </row>
    <row r="54" spans="1:3">
      <c r="A54" s="1"/>
      <c r="B54" s="1">
        <f>SUM(B51:B53)</f>
        <v>134</v>
      </c>
    </row>
    <row r="55" spans="1:3">
      <c r="A55" s="2" t="s">
        <v>1</v>
      </c>
    </row>
    <row r="56" spans="1:3">
      <c r="A56" s="1" t="s">
        <v>21</v>
      </c>
      <c r="B56" s="1">
        <v>32</v>
      </c>
      <c r="C56" s="7">
        <f>B56/$B$59</f>
        <v>0.47058823529411764</v>
      </c>
    </row>
    <row r="57" spans="1:3">
      <c r="A57" s="1" t="s">
        <v>22</v>
      </c>
      <c r="B57" s="1">
        <v>27</v>
      </c>
      <c r="C57" s="7">
        <f t="shared" ref="C57:C58" si="8">B57/$B$59</f>
        <v>0.39705882352941174</v>
      </c>
    </row>
    <row r="58" spans="1:3">
      <c r="A58" s="1" t="s">
        <v>23</v>
      </c>
      <c r="B58" s="1">
        <v>9</v>
      </c>
      <c r="C58" s="7">
        <f t="shared" si="8"/>
        <v>0.13235294117647059</v>
      </c>
    </row>
    <row r="59" spans="1:3">
      <c r="A59" s="1"/>
      <c r="B59" s="1">
        <f>SUM(B56:B58)</f>
        <v>68</v>
      </c>
      <c r="C59" s="42"/>
    </row>
    <row r="61" spans="1:3">
      <c r="A61" s="2">
        <v>2014</v>
      </c>
      <c r="B61" s="99" t="s">
        <v>18</v>
      </c>
      <c r="C61" s="99"/>
    </row>
    <row r="62" spans="1:3">
      <c r="B62" s="5" t="s">
        <v>19</v>
      </c>
      <c r="C62" s="5" t="s">
        <v>20</v>
      </c>
    </row>
    <row r="63" spans="1:3">
      <c r="A63" s="2" t="s">
        <v>0</v>
      </c>
    </row>
    <row r="64" spans="1:3">
      <c r="A64" s="1" t="s">
        <v>21</v>
      </c>
      <c r="B64" s="1">
        <v>12</v>
      </c>
      <c r="C64" s="7">
        <f>B64/$B$67</f>
        <v>0.16216216216216217</v>
      </c>
    </row>
    <row r="65" spans="1:3">
      <c r="A65" s="1" t="s">
        <v>22</v>
      </c>
      <c r="B65" s="1">
        <v>18</v>
      </c>
      <c r="C65" s="7">
        <f t="shared" ref="C65:C66" si="9">B65/$B$67</f>
        <v>0.24324324324324326</v>
      </c>
    </row>
    <row r="66" spans="1:3">
      <c r="A66" s="1" t="s">
        <v>23</v>
      </c>
      <c r="B66" s="1">
        <v>44</v>
      </c>
      <c r="C66" s="7">
        <f t="shared" si="9"/>
        <v>0.59459459459459463</v>
      </c>
    </row>
    <row r="67" spans="1:3">
      <c r="A67" s="1"/>
      <c r="B67" s="1">
        <f>SUM(B64:B66)</f>
        <v>74</v>
      </c>
    </row>
    <row r="68" spans="1:3">
      <c r="A68" s="2" t="s">
        <v>2</v>
      </c>
    </row>
    <row r="69" spans="1:3">
      <c r="A69" s="1" t="s">
        <v>21</v>
      </c>
      <c r="B69" s="1">
        <v>41</v>
      </c>
      <c r="C69" s="7">
        <f>B69/$B$72</f>
        <v>0.35652173913043478</v>
      </c>
    </row>
    <row r="70" spans="1:3">
      <c r="A70" s="1" t="s">
        <v>22</v>
      </c>
      <c r="B70" s="1">
        <v>62</v>
      </c>
      <c r="C70" s="7">
        <f t="shared" ref="C70:C71" si="10">B70/$B$72</f>
        <v>0.53913043478260869</v>
      </c>
    </row>
    <row r="71" spans="1:3">
      <c r="A71" s="1" t="s">
        <v>23</v>
      </c>
      <c r="B71" s="1">
        <v>12</v>
      </c>
      <c r="C71" s="7">
        <f t="shared" si="10"/>
        <v>0.10434782608695652</v>
      </c>
    </row>
    <row r="72" spans="1:3">
      <c r="A72" s="1"/>
      <c r="B72" s="1">
        <f>SUM(B69:B71)</f>
        <v>115</v>
      </c>
    </row>
    <row r="73" spans="1:3">
      <c r="A73" s="2" t="s">
        <v>1</v>
      </c>
    </row>
    <row r="74" spans="1:3">
      <c r="A74" s="1" t="s">
        <v>21</v>
      </c>
      <c r="B74" s="1">
        <v>33</v>
      </c>
      <c r="C74" s="7">
        <f>B74/$B$77</f>
        <v>0.47142857142857142</v>
      </c>
    </row>
    <row r="75" spans="1:3">
      <c r="A75" s="1" t="s">
        <v>22</v>
      </c>
      <c r="B75" s="1">
        <v>26</v>
      </c>
      <c r="C75" s="7">
        <f t="shared" ref="C75:C76" si="11">B75/$B$77</f>
        <v>0.37142857142857144</v>
      </c>
    </row>
    <row r="76" spans="1:3">
      <c r="A76" s="1" t="s">
        <v>23</v>
      </c>
      <c r="B76" s="1">
        <v>11</v>
      </c>
      <c r="C76" s="7">
        <f t="shared" si="11"/>
        <v>0.15714285714285714</v>
      </c>
    </row>
    <row r="77" spans="1:3">
      <c r="A77" s="1"/>
      <c r="B77" s="1">
        <f>SUM(B74:B76)</f>
        <v>70</v>
      </c>
      <c r="C77" s="7"/>
    </row>
    <row r="79" spans="1:3">
      <c r="A79" s="2" t="s">
        <v>15</v>
      </c>
      <c r="B79" s="99" t="s">
        <v>18</v>
      </c>
      <c r="C79" s="99"/>
    </row>
    <row r="80" spans="1:3">
      <c r="B80" s="5" t="s">
        <v>19</v>
      </c>
      <c r="C80" s="5" t="s">
        <v>20</v>
      </c>
    </row>
    <row r="81" spans="1:3">
      <c r="A81" s="2" t="s">
        <v>0</v>
      </c>
    </row>
    <row r="82" spans="1:3">
      <c r="A82" s="1" t="s">
        <v>21</v>
      </c>
      <c r="B82" s="1">
        <v>123</v>
      </c>
      <c r="C82" s="7">
        <f>B82/$B$85</f>
        <v>0.65079365079365081</v>
      </c>
    </row>
    <row r="83" spans="1:3">
      <c r="A83" s="1" t="s">
        <v>22</v>
      </c>
      <c r="B83" s="1">
        <v>32</v>
      </c>
      <c r="C83" s="7">
        <f t="shared" ref="C83:C84" si="12">B83/$B$85</f>
        <v>0.1693121693121693</v>
      </c>
    </row>
    <row r="84" spans="1:3">
      <c r="A84" s="1" t="s">
        <v>23</v>
      </c>
      <c r="B84" s="1">
        <v>34</v>
      </c>
      <c r="C84" s="7">
        <f t="shared" si="12"/>
        <v>0.17989417989417988</v>
      </c>
    </row>
    <row r="85" spans="1:3">
      <c r="A85" s="1"/>
      <c r="B85" s="1">
        <f>SUM(B82:B84)</f>
        <v>189</v>
      </c>
    </row>
    <row r="86" spans="1:3">
      <c r="A86" s="2" t="s">
        <v>2</v>
      </c>
    </row>
    <row r="87" spans="1:3">
      <c r="A87" s="1" t="s">
        <v>21</v>
      </c>
      <c r="B87" s="1">
        <v>24</v>
      </c>
      <c r="C87" s="7">
        <f>B87/$B$90</f>
        <v>0.32</v>
      </c>
    </row>
    <row r="88" spans="1:3">
      <c r="A88" s="1" t="s">
        <v>22</v>
      </c>
      <c r="B88" s="1">
        <v>40</v>
      </c>
      <c r="C88" s="7">
        <f t="shared" ref="C88:C89" si="13">B88/$B$90</f>
        <v>0.53333333333333333</v>
      </c>
    </row>
    <row r="89" spans="1:3">
      <c r="A89" s="1" t="s">
        <v>23</v>
      </c>
      <c r="B89" s="1">
        <v>11</v>
      </c>
      <c r="C89" s="7">
        <f t="shared" si="13"/>
        <v>0.14666666666666667</v>
      </c>
    </row>
    <row r="90" spans="1:3">
      <c r="A90" s="1"/>
      <c r="B90" s="1">
        <f>SUM(B87:B89)</f>
        <v>75</v>
      </c>
    </row>
    <row r="91" spans="1:3">
      <c r="A91" s="2" t="s">
        <v>1</v>
      </c>
    </row>
    <row r="92" spans="1:3">
      <c r="A92" s="1" t="s">
        <v>21</v>
      </c>
      <c r="B92" s="1">
        <v>30</v>
      </c>
      <c r="C92" s="7">
        <f>B92/$B$95</f>
        <v>0.5</v>
      </c>
    </row>
    <row r="93" spans="1:3">
      <c r="A93" s="1" t="s">
        <v>22</v>
      </c>
      <c r="B93" s="1">
        <v>16</v>
      </c>
      <c r="C93" s="7">
        <f t="shared" ref="C93:C94" si="14">B93/$B$95</f>
        <v>0.26666666666666666</v>
      </c>
    </row>
    <row r="94" spans="1:3">
      <c r="A94" s="1" t="s">
        <v>23</v>
      </c>
      <c r="B94" s="1">
        <v>14</v>
      </c>
      <c r="C94" s="7">
        <f t="shared" si="14"/>
        <v>0.23333333333333334</v>
      </c>
    </row>
    <row r="95" spans="1:3">
      <c r="B95" s="1">
        <f>SUM(B92:B94)</f>
        <v>60</v>
      </c>
    </row>
  </sheetData>
  <mergeCells count="5">
    <mergeCell ref="B5:C5"/>
    <mergeCell ref="B24:C24"/>
    <mergeCell ref="B43:C43"/>
    <mergeCell ref="B61:C61"/>
    <mergeCell ref="B79:C79"/>
  </mergeCells>
  <pageMargins left="0.75" right="0.75" top="1" bottom="1" header="0.5" footer="0.5"/>
  <pageSetup paperSize="9" scale="48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J31"/>
  <sheetViews>
    <sheetView tabSelected="1" topLeftCell="A11" workbookViewId="0">
      <selection activeCell="C26" sqref="C26"/>
    </sheetView>
  </sheetViews>
  <sheetFormatPr baseColWidth="10" defaultColWidth="11" defaultRowHeight="15" x14ac:dyDescent="0"/>
  <cols>
    <col min="1" max="1" width="18.83203125" style="85" customWidth="1"/>
    <col min="2" max="2" width="32.83203125" style="8" customWidth="1"/>
    <col min="3" max="4" width="33" style="8" customWidth="1"/>
    <col min="5" max="7" width="33" customWidth="1"/>
    <col min="8" max="11" width="18.83203125" customWidth="1"/>
  </cols>
  <sheetData>
    <row r="4" spans="1:10" ht="30">
      <c r="B4" s="83" t="s">
        <v>24</v>
      </c>
      <c r="C4" s="83" t="s">
        <v>25</v>
      </c>
      <c r="D4" s="83" t="s">
        <v>26</v>
      </c>
      <c r="E4" s="84" t="s">
        <v>57</v>
      </c>
      <c r="F4" s="1"/>
      <c r="G4" s="1"/>
      <c r="H4" s="1"/>
      <c r="I4" s="1"/>
      <c r="J4" s="1"/>
    </row>
    <row r="5" spans="1:10">
      <c r="A5" s="101">
        <v>2011</v>
      </c>
      <c r="B5" s="102"/>
      <c r="C5" s="102"/>
      <c r="D5" s="102"/>
      <c r="E5" s="103"/>
      <c r="F5" s="1"/>
      <c r="G5" s="1"/>
      <c r="H5" s="1"/>
      <c r="I5" s="1"/>
      <c r="J5" s="1"/>
    </row>
    <row r="6" spans="1:10">
      <c r="A6" s="86" t="s">
        <v>0</v>
      </c>
      <c r="B6" s="81">
        <f>'General Questions'!M6/'General Questions'!AA6</f>
        <v>2980.5869695158399</v>
      </c>
      <c r="C6" s="81">
        <f>'General Questions'!U6/'General Questions'!S6</f>
        <v>118726.71428571428</v>
      </c>
      <c r="D6" s="81">
        <f>'General Questions'!V6/'General Questions'!T6</f>
        <v>73951</v>
      </c>
      <c r="E6" s="82">
        <f>'General Questions'!S6</f>
        <v>0.37713259863287479</v>
      </c>
    </row>
    <row r="7" spans="1:10">
      <c r="A7" s="86" t="s">
        <v>2</v>
      </c>
      <c r="B7" s="81">
        <f>'General Questions'!M7/'General Questions'!AA7</f>
        <v>3333.7749796913081</v>
      </c>
      <c r="C7" s="81">
        <f>'General Questions'!U7/'General Questions'!S7</f>
        <v>178429.4347826087</v>
      </c>
      <c r="D7" s="81">
        <f>'General Questions'!V7/'General Questions'!T7</f>
        <v>123886</v>
      </c>
      <c r="E7" s="82">
        <f>'General Questions'!S7</f>
        <v>0.30568630590049362</v>
      </c>
    </row>
    <row r="8" spans="1:10">
      <c r="A8" s="86" t="s">
        <v>1</v>
      </c>
      <c r="B8" s="81">
        <f>'General Questions'!M8/'General Questions'!AA8</f>
        <v>1846.4061583577713</v>
      </c>
      <c r="C8" s="81">
        <f>'General Questions'!U8/'General Questions'!S8</f>
        <v>629624.5</v>
      </c>
      <c r="D8" s="81">
        <f>'General Questions'!V8/'General Questions'!T8</f>
        <v>572065</v>
      </c>
      <c r="E8" s="82">
        <f>'General Questions'!S8</f>
        <v>1.1749860432686466E-2</v>
      </c>
    </row>
    <row r="9" spans="1:10">
      <c r="A9" s="90"/>
      <c r="B9" s="91">
        <f>SUM(B6:B8)/3</f>
        <v>2720.2560358549731</v>
      </c>
      <c r="C9" s="91"/>
      <c r="D9" s="91"/>
      <c r="E9" s="92"/>
    </row>
    <row r="10" spans="1:10">
      <c r="A10" s="101">
        <v>2012</v>
      </c>
      <c r="B10" s="102"/>
      <c r="C10" s="102"/>
      <c r="D10" s="102"/>
      <c r="E10" s="103"/>
    </row>
    <row r="11" spans="1:10">
      <c r="A11" s="86" t="s">
        <v>0</v>
      </c>
      <c r="B11" s="81">
        <f>'General Questions'!M11/'General Questions'!AA11</f>
        <v>3448.0556586270873</v>
      </c>
      <c r="C11" s="81">
        <f>'General Questions'!U11/'General Questions'!S11</f>
        <v>145764.86274509804</v>
      </c>
      <c r="D11" s="81">
        <f>'General Questions'!V11/'General Questions'!T11</f>
        <v>81056.901960784307</v>
      </c>
      <c r="E11" s="82">
        <f>'General Questions'!S11</f>
        <v>0.4439201572018755</v>
      </c>
    </row>
    <row r="12" spans="1:10">
      <c r="A12" s="86" t="s">
        <v>2</v>
      </c>
      <c r="B12" s="81">
        <f>'General Questions'!M12/'General Questions'!AA12</f>
        <v>3088.8891537544696</v>
      </c>
      <c r="C12" s="81">
        <f>'General Questions'!U12/'General Questions'!S12</f>
        <v>123408.4761904762</v>
      </c>
      <c r="D12" s="81">
        <f>'General Questions'!V12/'General Questions'!T12</f>
        <v>75288</v>
      </c>
      <c r="E12" s="82">
        <f>'General Questions'!S12</f>
        <v>0.38992845285767974</v>
      </c>
    </row>
    <row r="13" spans="1:10">
      <c r="A13" s="86" t="s">
        <v>1</v>
      </c>
      <c r="B13" s="81">
        <f>'General Questions'!M13/'General Questions'!AA13</f>
        <v>2042.9863597612957</v>
      </c>
      <c r="C13" s="81">
        <f>'General Questions'!U13/'General Questions'!S13</f>
        <v>92170.11538461539</v>
      </c>
      <c r="D13" s="81">
        <f>'General Questions'!V13/'General Questions'!T13</f>
        <v>45247.730769230766</v>
      </c>
      <c r="E13" s="82">
        <f>'General Questions'!S13</f>
        <v>0.50908458147831159</v>
      </c>
    </row>
    <row r="14" spans="1:10">
      <c r="A14" s="90"/>
      <c r="B14" s="91">
        <f>SUM(B11:B13)/3</f>
        <v>2859.977057380951</v>
      </c>
      <c r="C14" s="91"/>
      <c r="D14" s="91"/>
      <c r="E14" s="92"/>
    </row>
    <row r="15" spans="1:10">
      <c r="A15" s="101">
        <v>2013</v>
      </c>
      <c r="B15" s="102"/>
      <c r="C15" s="102"/>
      <c r="D15" s="102"/>
      <c r="E15" s="103"/>
    </row>
    <row r="16" spans="1:10">
      <c r="A16" s="86" t="s">
        <v>0</v>
      </c>
      <c r="B16" s="81">
        <f>'General Questions'!M16/'General Questions'!AA16</f>
        <v>3484.907445861762</v>
      </c>
      <c r="C16" s="81">
        <f>'General Questions'!U16/'General Questions'!S16</f>
        <v>138207.32941176469</v>
      </c>
      <c r="D16" s="81">
        <f>'General Questions'!V16/'General Questions'!T16</f>
        <v>72870.482352941181</v>
      </c>
      <c r="E16" s="82">
        <f>'General Questions'!S16</f>
        <v>0.47274516725638882</v>
      </c>
    </row>
    <row r="17" spans="1:5">
      <c r="A17" s="86" t="s">
        <v>2</v>
      </c>
      <c r="B17" s="81">
        <f>'General Questions'!M17/'General Questions'!AA17</f>
        <v>3469.6772536198037</v>
      </c>
      <c r="C17" s="81">
        <f>'General Questions'!U17/'General Questions'!S17</f>
        <v>89500.951807228907</v>
      </c>
      <c r="D17" s="81">
        <f>'General Questions'!V17/'General Questions'!T17</f>
        <v>59564.072289156626</v>
      </c>
      <c r="E17" s="82">
        <f>'General Questions'!S17</f>
        <v>0.33448671677315406</v>
      </c>
    </row>
    <row r="18" spans="1:5">
      <c r="A18" s="86" t="s">
        <v>1</v>
      </c>
      <c r="B18" s="81">
        <f>'General Questions'!M18/'General Questions'!AA18</f>
        <v>2451.2768834513845</v>
      </c>
      <c r="C18" s="81">
        <f>'General Questions'!U18/'General Questions'!S18</f>
        <v>634472.16666666663</v>
      </c>
      <c r="D18" s="81">
        <f>'General Questions'!V18/'General Questions'!T18</f>
        <v>554398</v>
      </c>
      <c r="E18" s="82">
        <f>'General Questions'!S18</f>
        <v>0.12620595649979918</v>
      </c>
    </row>
    <row r="19" spans="1:5">
      <c r="A19" s="90"/>
      <c r="B19" s="91">
        <f>SUM(B16:B18)/3</f>
        <v>3135.2871943109835</v>
      </c>
      <c r="C19" s="91"/>
      <c r="D19" s="91"/>
      <c r="E19" s="92"/>
    </row>
    <row r="20" spans="1:5">
      <c r="A20" s="101">
        <v>2014</v>
      </c>
      <c r="B20" s="102"/>
      <c r="C20" s="102"/>
      <c r="D20" s="102"/>
      <c r="E20" s="103"/>
    </row>
    <row r="21" spans="1:5">
      <c r="A21" s="86" t="s">
        <v>0</v>
      </c>
      <c r="B21" s="81">
        <f>'General Questions'!M21/'General Questions'!AA21</f>
        <v>3153.8844000973472</v>
      </c>
      <c r="C21" s="81">
        <f>'General Questions'!U21/'General Questions'!S21</f>
        <v>196353.19696969699</v>
      </c>
      <c r="D21" s="81">
        <f>'General Questions'!V21/'General Questions'!T21</f>
        <v>120326.69696969698</v>
      </c>
      <c r="E21" s="82">
        <f>'General Questions'!S21</f>
        <v>0.38719257528428785</v>
      </c>
    </row>
    <row r="22" spans="1:5">
      <c r="A22" s="86" t="s">
        <v>2</v>
      </c>
      <c r="B22" s="81">
        <f>'General Questions'!M22/'General Questions'!AA22</f>
        <v>3170.4730565371024</v>
      </c>
      <c r="C22" s="81">
        <f>'General Questions'!U22/'General Questions'!S22</f>
        <v>105558.10294117646</v>
      </c>
      <c r="D22" s="81">
        <f>'General Questions'!V22/'General Questions'!T22</f>
        <v>67585.308823529413</v>
      </c>
      <c r="E22" s="82">
        <f>'General Questions'!S22</f>
        <v>0.35836912233031404</v>
      </c>
    </row>
    <row r="23" spans="1:5">
      <c r="A23" s="86" t="s">
        <v>1</v>
      </c>
      <c r="B23" s="81">
        <f>'General Questions'!M23/'General Questions'!AA23</f>
        <v>3141.3253182461103</v>
      </c>
      <c r="C23" s="81">
        <f>'General Questions'!U23/'General Questions'!S23</f>
        <v>193123.21739130435</v>
      </c>
      <c r="D23" s="81">
        <f>'General Questions'!V23/'General Questions'!T23</f>
        <v>167418.39130434784</v>
      </c>
      <c r="E23" s="82">
        <f>'General Questions'!S23</f>
        <v>0.13201821589910834</v>
      </c>
    </row>
    <row r="24" spans="1:5">
      <c r="A24" s="90"/>
      <c r="B24" s="91">
        <f>SUM(B21:B23)/3</f>
        <v>3155.2275916268532</v>
      </c>
      <c r="C24" s="91"/>
      <c r="D24" s="91"/>
      <c r="E24" s="92"/>
    </row>
    <row r="25" spans="1:5">
      <c r="A25" s="101" t="s">
        <v>15</v>
      </c>
      <c r="B25" s="102"/>
      <c r="C25" s="102"/>
      <c r="D25" s="102"/>
      <c r="E25" s="103"/>
    </row>
    <row r="26" spans="1:5">
      <c r="A26" s="86" t="s">
        <v>0</v>
      </c>
      <c r="B26" s="81">
        <f>'General Questions'!M26/'General Questions'!AA26</f>
        <v>3193.904687985098</v>
      </c>
      <c r="C26" s="81">
        <f>'General Questions'!U26/'General Questions'!S26</f>
        <v>78531.045801526721</v>
      </c>
      <c r="D26" s="81">
        <f>'General Questions'!V26/'General Questions'!T26</f>
        <v>39990.717557251912</v>
      </c>
      <c r="E26" s="82">
        <f>'General Questions'!S26</f>
        <v>0.49076550364143434</v>
      </c>
    </row>
    <row r="27" spans="1:5">
      <c r="A27" s="86" t="s">
        <v>2</v>
      </c>
      <c r="B27" s="81">
        <f>'General Questions'!M27/'General Questions'!AA27</f>
        <v>3176.8918760958504</v>
      </c>
      <c r="C27" s="81">
        <f>'General Questions'!U27/'General Questions'!S27</f>
        <v>90594.366666666669</v>
      </c>
      <c r="D27" s="81">
        <f>'General Questions'!V27/'General Questions'!T27</f>
        <v>45794.76666666667</v>
      </c>
      <c r="E27" s="82">
        <f>'General Questions'!S27</f>
        <v>0.48094914658049009</v>
      </c>
    </row>
    <row r="28" spans="1:5">
      <c r="A28" s="86" t="s">
        <v>1</v>
      </c>
      <c r="B28" s="81">
        <f>'General Questions'!M28/'General Questions'!AA28</f>
        <v>3324.6346153846152</v>
      </c>
      <c r="C28" s="81">
        <f>'General Questions'!U28/'General Questions'!S28</f>
        <v>345762</v>
      </c>
      <c r="D28" s="81">
        <f>'General Questions'!V28/'General Questions'!T28</f>
        <v>283629.16666666669</v>
      </c>
      <c r="E28" s="82">
        <f>'General Questions'!S28</f>
        <v>0.17969827029382446</v>
      </c>
    </row>
    <row r="29" spans="1:5">
      <c r="B29" s="91">
        <f>SUM(B26:B28)/3</f>
        <v>3231.8103931551882</v>
      </c>
    </row>
    <row r="30" spans="1:5">
      <c r="B30" s="9" t="s">
        <v>27</v>
      </c>
    </row>
    <row r="31" spans="1:5" ht="82" customHeight="1">
      <c r="B31" s="100" t="s">
        <v>32</v>
      </c>
      <c r="C31" s="100"/>
      <c r="D31" s="100"/>
      <c r="E31" s="100"/>
    </row>
  </sheetData>
  <mergeCells count="6">
    <mergeCell ref="B31:E31"/>
    <mergeCell ref="A5:E5"/>
    <mergeCell ref="A10:E10"/>
    <mergeCell ref="A15:E15"/>
    <mergeCell ref="A20:E20"/>
    <mergeCell ref="A25:E25"/>
  </mergeCells>
  <pageMargins left="0.75" right="0.75" top="1" bottom="1" header="0.5" footer="0.5"/>
  <pageSetup paperSize="9" scale="7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5:E32"/>
  <sheetViews>
    <sheetView workbookViewId="0">
      <selection activeCell="E31" sqref="E31"/>
    </sheetView>
  </sheetViews>
  <sheetFormatPr baseColWidth="10" defaultColWidth="11" defaultRowHeight="15" x14ac:dyDescent="0"/>
  <cols>
    <col min="1" max="1" width="21" customWidth="1"/>
    <col min="2" max="13" width="29.6640625" customWidth="1"/>
  </cols>
  <sheetData>
    <row r="5" spans="1:5" ht="30">
      <c r="A5" s="3">
        <v>2011</v>
      </c>
      <c r="B5" s="6" t="s">
        <v>54</v>
      </c>
      <c r="C5" s="6" t="s">
        <v>55</v>
      </c>
      <c r="D5" s="6" t="s">
        <v>56</v>
      </c>
      <c r="E5" s="6" t="s">
        <v>33</v>
      </c>
    </row>
    <row r="6" spans="1:5">
      <c r="A6" s="1" t="s">
        <v>0</v>
      </c>
      <c r="B6" s="41">
        <f>'General Questions'!M6/'General Questions'!B6</f>
        <v>2602.5688935281837</v>
      </c>
      <c r="C6" s="41">
        <f>'General Questions'!M7/'General Questions'!D7</f>
        <v>124359.90909090909</v>
      </c>
      <c r="D6" s="41">
        <f>'General Questions'!M6/'General Questions'!F6</f>
        <v>6492.8671875</v>
      </c>
      <c r="E6" s="89">
        <v>29</v>
      </c>
    </row>
    <row r="7" spans="1:5">
      <c r="A7" s="1" t="s">
        <v>2</v>
      </c>
      <c r="B7" s="41">
        <f>'General Questions'!M7/'General Questions'!B7</f>
        <v>5493.81124497992</v>
      </c>
      <c r="C7" s="41">
        <f>'General Questions'!M8/'General Questions'!D8</f>
        <v>17489.569444444445</v>
      </c>
      <c r="D7" s="41">
        <f>'General Questions'!M7/'General Questions'!F7</f>
        <v>16682.426829268294</v>
      </c>
      <c r="E7" s="89">
        <v>17</v>
      </c>
    </row>
    <row r="8" spans="1:5">
      <c r="A8" s="1" t="s">
        <v>1</v>
      </c>
      <c r="B8" s="41">
        <f>'General Questions'!M8/'General Questions'!B8</f>
        <v>4977.268774703557</v>
      </c>
      <c r="C8" s="41">
        <f>'General Questions'!M9/'General Questions'!D9</f>
        <v>77816.902255639099</v>
      </c>
      <c r="D8" s="41">
        <f>'General Questions'!M8/'General Questions'!F8</f>
        <v>16789.986666666668</v>
      </c>
      <c r="E8" s="89">
        <v>2</v>
      </c>
    </row>
    <row r="9" spans="1:5">
      <c r="A9" s="1"/>
      <c r="B9" s="41"/>
      <c r="C9" s="41"/>
      <c r="D9" s="41"/>
      <c r="E9" s="89"/>
    </row>
    <row r="10" spans="1:5">
      <c r="A10" s="2">
        <v>2012</v>
      </c>
      <c r="B10" s="41"/>
      <c r="C10" s="41"/>
      <c r="D10" s="41"/>
      <c r="E10" s="89"/>
    </row>
    <row r="11" spans="1:5">
      <c r="A11" s="1" t="s">
        <v>0</v>
      </c>
      <c r="B11" s="41">
        <f>'General Questions'!M11/'General Questions'!B11</f>
        <v>2273.3969418960246</v>
      </c>
      <c r="C11" s="41">
        <f>'General Questions'!M12/'General Questions'!D12</f>
        <v>647894.5</v>
      </c>
      <c r="D11" s="41">
        <f>'General Questions'!M11/'General Questions'!F11</f>
        <v>5040.0054237288132</v>
      </c>
      <c r="E11" s="89">
        <v>39</v>
      </c>
    </row>
    <row r="12" spans="1:5">
      <c r="A12" s="1" t="s">
        <v>2</v>
      </c>
      <c r="B12" s="41">
        <f>'General Questions'!M12/'General Questions'!B12</f>
        <v>7090.5006839945281</v>
      </c>
      <c r="C12" s="41">
        <f>'General Questions'!M13/'General Questions'!D13</f>
        <v>1198211.5</v>
      </c>
      <c r="D12" s="41">
        <f>'General Questions'!M12/'General Questions'!F12</f>
        <v>18511.271428571428</v>
      </c>
      <c r="E12" s="89">
        <v>40</v>
      </c>
    </row>
    <row r="13" spans="1:5">
      <c r="A13" s="1" t="s">
        <v>1</v>
      </c>
      <c r="B13" s="41">
        <f>'General Questions'!M13/'General Questions'!B13</f>
        <v>3072.3371794871796</v>
      </c>
      <c r="C13" s="41">
        <f>'General Questions'!M14/'General Questions'!D14</f>
        <v>306399.73469387757</v>
      </c>
      <c r="D13" s="41">
        <f>'General Questions'!M13/'General Questions'!F13</f>
        <v>6441.9973118279568</v>
      </c>
      <c r="E13" s="89">
        <v>25</v>
      </c>
    </row>
    <row r="14" spans="1:5">
      <c r="B14" s="41"/>
      <c r="C14" s="41"/>
      <c r="D14" s="41"/>
      <c r="E14" s="89"/>
    </row>
    <row r="15" spans="1:5">
      <c r="A15" s="2">
        <v>2013</v>
      </c>
      <c r="B15" s="41"/>
      <c r="C15" s="41"/>
      <c r="D15" s="41"/>
      <c r="E15" s="89"/>
    </row>
    <row r="16" spans="1:5">
      <c r="A16" s="1" t="s">
        <v>0</v>
      </c>
      <c r="B16" s="41">
        <f>'General Questions'!M16/'General Questions'!B16</f>
        <v>8500.4507959479015</v>
      </c>
      <c r="C16" s="41">
        <f>'General Questions'!M17/'General Questions'!D17</f>
        <v>928572.375</v>
      </c>
      <c r="D16" s="41">
        <f>'General Questions'!M16/'General Questions'!F16</f>
        <v>8695.5018504811251</v>
      </c>
      <c r="E16" s="89">
        <v>74</v>
      </c>
    </row>
    <row r="17" spans="1:5">
      <c r="A17" s="1" t="s">
        <v>2</v>
      </c>
      <c r="B17" s="41">
        <f>'General Questions'!M17/'General Questions'!B17</f>
        <v>9137.2435424354244</v>
      </c>
      <c r="C17" s="41">
        <f>'General Questions'!M18/'General Questions'!D18</f>
        <v>951708.25</v>
      </c>
      <c r="D17" s="41">
        <f>'General Questions'!M17/'General Questions'!F17</f>
        <v>12941.775261324041</v>
      </c>
      <c r="E17" s="89">
        <v>78</v>
      </c>
    </row>
    <row r="18" spans="1:5">
      <c r="A18" s="1" t="s">
        <v>1</v>
      </c>
      <c r="B18" s="41">
        <f>'General Questions'!M18/'General Questions'!B18</f>
        <v>3460.7572727272727</v>
      </c>
      <c r="C18" s="41">
        <f>'General Questions'!M19/'General Questions'!D19</f>
        <v>1436439.6875</v>
      </c>
      <c r="D18" s="41">
        <f>'General Questions'!M18/'General Questions'!F18</f>
        <v>4752.6004993757806</v>
      </c>
      <c r="E18" s="89">
        <v>24</v>
      </c>
    </row>
    <row r="19" spans="1:5">
      <c r="B19" s="41"/>
      <c r="C19" s="41"/>
      <c r="D19" s="41"/>
      <c r="E19" s="89"/>
    </row>
    <row r="20" spans="1:5">
      <c r="A20" s="2">
        <v>2014</v>
      </c>
      <c r="B20" s="41"/>
      <c r="C20" s="41"/>
      <c r="D20" s="41"/>
      <c r="E20" s="89"/>
    </row>
    <row r="21" spans="1:5">
      <c r="A21" s="1" t="s">
        <v>0</v>
      </c>
      <c r="B21" s="41">
        <f>'General Questions'!M21/'General Questions'!B21</f>
        <v>8616.5631648936178</v>
      </c>
      <c r="C21" s="41">
        <f>'General Questions'!M22/'General Questions'!D22</f>
        <v>3588975.5</v>
      </c>
      <c r="D21" s="41">
        <f>'General Questions'!M21/'General Questions'!F21</f>
        <v>14086.207608695651</v>
      </c>
      <c r="E21" s="89">
        <v>49</v>
      </c>
    </row>
    <row r="22" spans="1:5">
      <c r="A22" s="1" t="s">
        <v>2</v>
      </c>
      <c r="B22" s="41">
        <f>'General Questions'!M22/'General Questions'!B22</f>
        <v>9370.6932114882511</v>
      </c>
      <c r="C22" s="87">
        <v>0</v>
      </c>
      <c r="D22" s="41">
        <f>'General Questions'!M22/'General Questions'!F22</f>
        <v>15436.453763440861</v>
      </c>
      <c r="E22" s="89">
        <v>62</v>
      </c>
    </row>
    <row r="23" spans="1:5">
      <c r="A23" s="1" t="s">
        <v>1</v>
      </c>
      <c r="B23" s="41">
        <f>'General Questions'!M23/'General Questions'!B23</f>
        <v>5152.9396751740142</v>
      </c>
      <c r="C23" s="41">
        <f>'General Questions'!M24/'General Questions'!D24</f>
        <v>463756.52830188681</v>
      </c>
      <c r="D23" s="41">
        <f>'General Questions'!M23/'General Questions'!F23</f>
        <v>9102.1188524590161</v>
      </c>
      <c r="E23" s="89">
        <v>20</v>
      </c>
    </row>
    <row r="24" spans="1:5">
      <c r="B24" s="41"/>
      <c r="C24" s="41"/>
      <c r="D24" s="41"/>
      <c r="E24" s="89"/>
    </row>
    <row r="25" spans="1:5">
      <c r="A25" s="2" t="s">
        <v>15</v>
      </c>
      <c r="B25" s="41"/>
      <c r="C25" s="41"/>
      <c r="D25" s="41"/>
      <c r="E25" s="89"/>
    </row>
    <row r="26" spans="1:5">
      <c r="A26" s="1" t="s">
        <v>0</v>
      </c>
      <c r="B26" s="41">
        <f>'General Questions'!M26/'General Questions'!B26</f>
        <v>11121.694054054055</v>
      </c>
      <c r="C26" s="41">
        <f>'General Questions'!M27/'General Questions'!D27</f>
        <v>905943.66666666663</v>
      </c>
      <c r="D26" s="41">
        <f>'General Questions'!M26/'General Questions'!F26</f>
        <v>11879.407621247114</v>
      </c>
      <c r="E26" s="89">
        <v>96</v>
      </c>
    </row>
    <row r="27" spans="1:5">
      <c r="A27" s="1" t="s">
        <v>2</v>
      </c>
      <c r="B27" s="41">
        <f>'General Questions'!M27/'General Questions'!B27</f>
        <v>11347.937369519834</v>
      </c>
      <c r="C27" s="41">
        <f>'General Questions'!M28/'General Questions'!D28</f>
        <v>319164.92307692306</v>
      </c>
      <c r="D27" s="41">
        <f>'General Questions'!M27/'General Questions'!F27</f>
        <v>15893.748538011696</v>
      </c>
      <c r="E27" s="89">
        <v>50</v>
      </c>
    </row>
    <row r="28" spans="1:5">
      <c r="A28" s="1" t="s">
        <v>1</v>
      </c>
      <c r="B28" s="41">
        <f>'General Questions'!M28/'General Questions'!B28</f>
        <v>6813.0443349753696</v>
      </c>
      <c r="C28" s="41">
        <f>'General Questions'!M29/'General Questions'!D29</f>
        <v>662412.43333333335</v>
      </c>
      <c r="D28" s="41">
        <f>'General Questions'!M28/'General Questions'!F28</f>
        <v>8281.7245508982032</v>
      </c>
      <c r="E28" s="89">
        <v>8</v>
      </c>
    </row>
    <row r="29" spans="1:5">
      <c r="B29" s="41"/>
      <c r="C29" s="41"/>
      <c r="D29" s="41"/>
      <c r="E29" s="41"/>
    </row>
    <row r="30" spans="1:5">
      <c r="B30" s="41"/>
      <c r="C30" s="41"/>
      <c r="D30" s="41"/>
      <c r="E30" s="41"/>
    </row>
    <row r="31" spans="1:5">
      <c r="B31" s="41"/>
      <c r="C31" s="41"/>
      <c r="D31" s="41"/>
      <c r="E31" s="41"/>
    </row>
    <row r="32" spans="1:5">
      <c r="A32" s="1"/>
    </row>
  </sheetData>
  <pageMargins left="0.75" right="0.75" top="1" bottom="1" header="0.5" footer="0.5"/>
  <pageSetup paperSize="9" scale="8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 Questions</vt:lpstr>
      <vt:lpstr>Impact </vt:lpstr>
      <vt:lpstr>Efficiency</vt:lpstr>
      <vt:lpstr>Effectiveness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Davies</dc:creator>
  <cp:lastModifiedBy>Paul Davies</cp:lastModifiedBy>
  <cp:lastPrinted>2015-11-22T03:16:43Z</cp:lastPrinted>
  <dcterms:created xsi:type="dcterms:W3CDTF">2015-09-30T10:33:42Z</dcterms:created>
  <dcterms:modified xsi:type="dcterms:W3CDTF">2015-12-11T09:40:55Z</dcterms:modified>
</cp:coreProperties>
</file>