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2120" yWindow="0" windowWidth="25360" windowHeight="146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7" i="1" l="1"/>
  <c r="C47" i="1"/>
  <c r="D46" i="1"/>
  <c r="C46" i="1"/>
  <c r="C45" i="1"/>
  <c r="D45" i="1"/>
  <c r="D44" i="1"/>
  <c r="C44" i="1"/>
  <c r="D43" i="1"/>
  <c r="C43" i="1"/>
  <c r="B47" i="1"/>
  <c r="L4" i="1"/>
  <c r="L5" i="1"/>
  <c r="L6" i="1"/>
  <c r="L7" i="1"/>
  <c r="L3" i="1"/>
  <c r="D7" i="1"/>
  <c r="B7" i="1"/>
</calcChain>
</file>

<file path=xl/sharedStrings.xml><?xml version="1.0" encoding="utf-8"?>
<sst xmlns="http://schemas.openxmlformats.org/spreadsheetml/2006/main" count="17" uniqueCount="13">
  <si>
    <t>Year</t>
  </si>
  <si>
    <t>Total APM</t>
  </si>
  <si>
    <t>Total Items</t>
  </si>
  <si>
    <t>Total Area</t>
  </si>
  <si>
    <t>Total %  Sites with no APM</t>
  </si>
  <si>
    <t>Total % Sites with no Items</t>
  </si>
  <si>
    <t>% of Area Released C 1</t>
  </si>
  <si>
    <t>% of Area Released C 2</t>
  </si>
  <si>
    <t>% of Area Released C 3</t>
  </si>
  <si>
    <t>Average M2 released per APM</t>
  </si>
  <si>
    <t>Average M2 released per item</t>
  </si>
  <si>
    <t>Cost per APM</t>
  </si>
  <si>
    <t>Cost - ProRata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</si>
</sst>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>
                <a:latin typeface="+mj-lt"/>
              </a:rPr>
              <a:t>Area</a:t>
            </a:r>
            <a:r>
              <a:rPr lang="en-US" sz="1400" baseline="0">
                <a:latin typeface="+mj-lt"/>
              </a:rPr>
              <a:t> and Item Cleared CfR II</a:t>
            </a:r>
            <a:endParaRPr lang="en-US" sz="1400">
              <a:latin typeface="+mj-lt"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Total APM</c:v>
                </c:pt>
              </c:strCache>
            </c:strRef>
          </c:tx>
          <c:marker>
            <c:symbol val="none"/>
          </c:marker>
          <c:cat>
            <c:numRef>
              <c:f>Sheet1!$A$3:$A$7</c:f>
              <c:numCache>
                <c:formatCode>General</c:formatCode>
                <c:ptCount val="5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  <c:pt idx="4">
                  <c:v>2015.0</c:v>
                </c:pt>
              </c:numCache>
            </c:numRef>
          </c:cat>
          <c:val>
            <c:numRef>
              <c:f>Sheet1!$B$3:$B$7</c:f>
              <c:numCache>
                <c:formatCode>General</c:formatCode>
                <c:ptCount val="5"/>
                <c:pt idx="0">
                  <c:v>2916.0</c:v>
                </c:pt>
                <c:pt idx="1">
                  <c:v>4781.0</c:v>
                </c:pt>
                <c:pt idx="2">
                  <c:v>3295.0</c:v>
                </c:pt>
                <c:pt idx="3">
                  <c:v>3132.0</c:v>
                </c:pt>
                <c:pt idx="4">
                  <c:v>2684.0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Total Items</c:v>
                </c:pt>
              </c:strCache>
            </c:strRef>
          </c:tx>
          <c:marker>
            <c:symbol val="none"/>
          </c:marker>
          <c:cat>
            <c:numRef>
              <c:f>Sheet1!$A$3:$A$7</c:f>
              <c:numCache>
                <c:formatCode>General</c:formatCode>
                <c:ptCount val="5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  <c:pt idx="4">
                  <c:v>2015.0</c:v>
                </c:pt>
              </c:numCache>
            </c:numRef>
          </c:cat>
          <c:val>
            <c:numRef>
              <c:f>Sheet1!$C$3:$C$7</c:f>
              <c:numCache>
                <c:formatCode>General</c:formatCode>
                <c:ptCount val="5"/>
                <c:pt idx="0">
                  <c:v>4138.0</c:v>
                </c:pt>
                <c:pt idx="1">
                  <c:v>6957.0</c:v>
                </c:pt>
                <c:pt idx="2">
                  <c:v>6037.0</c:v>
                </c:pt>
                <c:pt idx="3">
                  <c:v>5058.0</c:v>
                </c:pt>
                <c:pt idx="4">
                  <c:v>3752.0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Total Area</c:v>
                </c:pt>
              </c:strCache>
            </c:strRef>
          </c:tx>
          <c:marker>
            <c:symbol val="none"/>
          </c:marker>
          <c:cat>
            <c:numRef>
              <c:f>Sheet1!$A$3:$A$7</c:f>
              <c:numCache>
                <c:formatCode>General</c:formatCode>
                <c:ptCount val="5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  <c:pt idx="4">
                  <c:v>2015.0</c:v>
                </c:pt>
              </c:numCache>
            </c:numRef>
          </c:cat>
          <c:val>
            <c:numRef>
              <c:f>Sheet1!$D$3:$D$7</c:f>
              <c:numCache>
                <c:formatCode>#,##0</c:formatCode>
                <c:ptCount val="5"/>
                <c:pt idx="0">
                  <c:v>1035.0</c:v>
                </c:pt>
                <c:pt idx="1">
                  <c:v>1501.0</c:v>
                </c:pt>
                <c:pt idx="2" formatCode="General">
                  <c:v>2298.0</c:v>
                </c:pt>
                <c:pt idx="3" formatCode="General">
                  <c:v>2257.0</c:v>
                </c:pt>
                <c:pt idx="4" formatCode="0">
                  <c:v>2649.333333333333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724136"/>
        <c:axId val="2094727176"/>
      </c:lineChart>
      <c:catAx>
        <c:axId val="2094724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4727176"/>
        <c:crosses val="autoZero"/>
        <c:auto val="1"/>
        <c:lblAlgn val="ctr"/>
        <c:lblOffset val="100"/>
        <c:noMultiLvlLbl val="0"/>
      </c:catAx>
      <c:valAx>
        <c:axId val="2094727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47241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>
                <a:latin typeface="+mj-lt"/>
              </a:rPr>
              <a:t>Sites</a:t>
            </a:r>
            <a:r>
              <a:rPr lang="en-US" sz="1400" baseline="0">
                <a:latin typeface="+mj-lt"/>
              </a:rPr>
              <a:t> cleared with no items CfR II</a:t>
            </a:r>
            <a:endParaRPr lang="en-US" sz="1400">
              <a:latin typeface="+mj-lt"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Sheet1!$G$2</c:f>
              <c:strCache>
                <c:ptCount val="1"/>
                <c:pt idx="0">
                  <c:v>Total %  Sites with no APM</c:v>
                </c:pt>
              </c:strCache>
            </c:strRef>
          </c:tx>
          <c:marker>
            <c:symbol val="none"/>
          </c:marker>
          <c:cat>
            <c:numRef>
              <c:f>Sheet1!$F$3:$F$7</c:f>
              <c:numCache>
                <c:formatCode>General</c:formatCode>
                <c:ptCount val="5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  <c:pt idx="4">
                  <c:v>2015.0</c:v>
                </c:pt>
              </c:numCache>
            </c:numRef>
          </c:cat>
          <c:val>
            <c:numRef>
              <c:f>Sheet1!$G$3:$G$7</c:f>
              <c:numCache>
                <c:formatCode>General</c:formatCode>
                <c:ptCount val="5"/>
                <c:pt idx="0">
                  <c:v>8.75</c:v>
                </c:pt>
                <c:pt idx="1">
                  <c:v>8.29</c:v>
                </c:pt>
                <c:pt idx="2">
                  <c:v>6.71</c:v>
                </c:pt>
                <c:pt idx="3">
                  <c:v>18.15</c:v>
                </c:pt>
                <c:pt idx="4">
                  <c:v>25.23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Sheet1!$H$2</c:f>
              <c:strCache>
                <c:ptCount val="1"/>
                <c:pt idx="0">
                  <c:v>Total % Sites with no Items</c:v>
                </c:pt>
              </c:strCache>
            </c:strRef>
          </c:tx>
          <c:marker>
            <c:symbol val="none"/>
          </c:marker>
          <c:cat>
            <c:numRef>
              <c:f>Sheet1!$F$3:$F$7</c:f>
              <c:numCache>
                <c:formatCode>General</c:formatCode>
                <c:ptCount val="5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  <c:pt idx="4">
                  <c:v>2015.0</c:v>
                </c:pt>
              </c:numCache>
            </c:numRef>
          </c:cat>
          <c:val>
            <c:numRef>
              <c:f>Sheet1!$H$3:$H$7</c:f>
              <c:numCache>
                <c:formatCode>General</c:formatCode>
                <c:ptCount val="5"/>
                <c:pt idx="0">
                  <c:v>1.25</c:v>
                </c:pt>
                <c:pt idx="1">
                  <c:v>2.76</c:v>
                </c:pt>
                <c:pt idx="2">
                  <c:v>2.24</c:v>
                </c:pt>
                <c:pt idx="3">
                  <c:v>5.41</c:v>
                </c:pt>
                <c:pt idx="4">
                  <c:v>9.44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8632600"/>
        <c:axId val="2128635832"/>
      </c:lineChart>
      <c:catAx>
        <c:axId val="2128632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8635832"/>
        <c:crosses val="autoZero"/>
        <c:auto val="1"/>
        <c:lblAlgn val="ctr"/>
        <c:lblOffset val="100"/>
        <c:noMultiLvlLbl val="0"/>
      </c:catAx>
      <c:valAx>
        <c:axId val="2128635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86326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>
                <a:latin typeface="+mj-lt"/>
              </a:rPr>
              <a:t>Area</a:t>
            </a:r>
            <a:r>
              <a:rPr lang="en-US" sz="1400" baseline="0">
                <a:latin typeface="+mj-lt"/>
              </a:rPr>
              <a:t> release by different processes in CfR II</a:t>
            </a:r>
            <a:endParaRPr lang="en-US" sz="1400">
              <a:latin typeface="+mj-lt"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Sheet1!$I$2</c:f>
              <c:strCache>
                <c:ptCount val="1"/>
                <c:pt idx="0">
                  <c:v>% of Area Released C 1</c:v>
                </c:pt>
              </c:strCache>
            </c:strRef>
          </c:tx>
          <c:marker>
            <c:symbol val="none"/>
          </c:marker>
          <c:cat>
            <c:numRef>
              <c:f>Sheet1!$F$3:$F$7</c:f>
              <c:numCache>
                <c:formatCode>General</c:formatCode>
                <c:ptCount val="5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  <c:pt idx="4">
                  <c:v>2015.0</c:v>
                </c:pt>
              </c:numCache>
            </c:numRef>
          </c:cat>
          <c:val>
            <c:numRef>
              <c:f>Sheet1!$I$3:$I$7</c:f>
              <c:numCache>
                <c:formatCode>General</c:formatCode>
                <c:ptCount val="5"/>
                <c:pt idx="0">
                  <c:v>0.97</c:v>
                </c:pt>
                <c:pt idx="1">
                  <c:v>0.0</c:v>
                </c:pt>
                <c:pt idx="2">
                  <c:v>0.0</c:v>
                </c:pt>
                <c:pt idx="3">
                  <c:v>0.06</c:v>
                </c:pt>
                <c:pt idx="4">
                  <c:v>0.37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Sheet1!$J$2</c:f>
              <c:strCache>
                <c:ptCount val="1"/>
                <c:pt idx="0">
                  <c:v>% of Area Released C 2</c:v>
                </c:pt>
              </c:strCache>
            </c:strRef>
          </c:tx>
          <c:marker>
            <c:symbol val="none"/>
          </c:marker>
          <c:cat>
            <c:numRef>
              <c:f>Sheet1!$F$3:$F$7</c:f>
              <c:numCache>
                <c:formatCode>General</c:formatCode>
                <c:ptCount val="5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  <c:pt idx="4">
                  <c:v>2015.0</c:v>
                </c:pt>
              </c:numCache>
            </c:numRef>
          </c:cat>
          <c:val>
            <c:numRef>
              <c:f>Sheet1!$J$3:$J$7</c:f>
              <c:numCache>
                <c:formatCode>General</c:formatCode>
                <c:ptCount val="5"/>
                <c:pt idx="0">
                  <c:v>30.43</c:v>
                </c:pt>
                <c:pt idx="1">
                  <c:v>43.57</c:v>
                </c:pt>
                <c:pt idx="2">
                  <c:v>37.07</c:v>
                </c:pt>
                <c:pt idx="3">
                  <c:v>33.27</c:v>
                </c:pt>
                <c:pt idx="4">
                  <c:v>42.31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Sheet1!$K$2</c:f>
              <c:strCache>
                <c:ptCount val="1"/>
                <c:pt idx="0">
                  <c:v>% of Area Released C 3</c:v>
                </c:pt>
              </c:strCache>
            </c:strRef>
          </c:tx>
          <c:marker>
            <c:symbol val="none"/>
          </c:marker>
          <c:cat>
            <c:numRef>
              <c:f>Sheet1!$F$3:$F$7</c:f>
              <c:numCache>
                <c:formatCode>General</c:formatCode>
                <c:ptCount val="5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  <c:pt idx="4">
                  <c:v>2015.0</c:v>
                </c:pt>
              </c:numCache>
            </c:numRef>
          </c:cat>
          <c:val>
            <c:numRef>
              <c:f>Sheet1!$K$3:$K$7</c:f>
              <c:numCache>
                <c:formatCode>General</c:formatCode>
                <c:ptCount val="5"/>
                <c:pt idx="0">
                  <c:v>68.6</c:v>
                </c:pt>
                <c:pt idx="1">
                  <c:v>56.43</c:v>
                </c:pt>
                <c:pt idx="2">
                  <c:v>62.93</c:v>
                </c:pt>
                <c:pt idx="3">
                  <c:v>66.67</c:v>
                </c:pt>
                <c:pt idx="4">
                  <c:v>57.32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323880"/>
        <c:axId val="2102318648"/>
      </c:lineChart>
      <c:catAx>
        <c:axId val="2102323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02318648"/>
        <c:crosses val="autoZero"/>
        <c:auto val="1"/>
        <c:lblAlgn val="ctr"/>
        <c:lblOffset val="100"/>
        <c:noMultiLvlLbl val="0"/>
      </c:catAx>
      <c:valAx>
        <c:axId val="2102318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23238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>
                <a:latin typeface="+mj-lt"/>
              </a:rPr>
              <a:t>Average area release</a:t>
            </a:r>
            <a:r>
              <a:rPr lang="en-US" sz="1300" baseline="0">
                <a:latin typeface="+mj-lt"/>
              </a:rPr>
              <a:t>d per APM &amp; Item CfR II</a:t>
            </a:r>
            <a:endParaRPr lang="en-US" sz="1300">
              <a:latin typeface="+mj-lt"/>
            </a:endParaRPr>
          </a:p>
        </c:rich>
      </c:tx>
      <c:layout>
        <c:manualLayout>
          <c:xMode val="edge"/>
          <c:yMode val="edge"/>
          <c:x val="0.146502895815709"/>
          <c:y val="0.0321811650370083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Sheet1!$B$29</c:f>
              <c:strCache>
                <c:ptCount val="1"/>
                <c:pt idx="0">
                  <c:v>Average M2 released per APM</c:v>
                </c:pt>
              </c:strCache>
            </c:strRef>
          </c:tx>
          <c:marker>
            <c:symbol val="none"/>
          </c:marker>
          <c:cat>
            <c:numRef>
              <c:f>Sheet1!$A$30:$A$34</c:f>
              <c:numCache>
                <c:formatCode>General</c:formatCode>
                <c:ptCount val="5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  <c:pt idx="4">
                  <c:v>2015.0</c:v>
                </c:pt>
              </c:numCache>
            </c:numRef>
          </c:cat>
          <c:val>
            <c:numRef>
              <c:f>Sheet1!$B$30:$B$34</c:f>
              <c:numCache>
                <c:formatCode>General</c:formatCode>
                <c:ptCount val="5"/>
                <c:pt idx="0">
                  <c:v>4357.88</c:v>
                </c:pt>
                <c:pt idx="1">
                  <c:v>4145.41</c:v>
                </c:pt>
                <c:pt idx="2">
                  <c:v>7032.82</c:v>
                </c:pt>
                <c:pt idx="3">
                  <c:v>7713.4</c:v>
                </c:pt>
                <c:pt idx="4">
                  <c:v>9760.889999999999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Sheet1!$C$29</c:f>
              <c:strCache>
                <c:ptCount val="1"/>
                <c:pt idx="0">
                  <c:v>Average M2 released per item</c:v>
                </c:pt>
              </c:strCache>
            </c:strRef>
          </c:tx>
          <c:marker>
            <c:symbol val="none"/>
          </c:marker>
          <c:cat>
            <c:numRef>
              <c:f>Sheet1!$A$30:$A$34</c:f>
              <c:numCache>
                <c:formatCode>General</c:formatCode>
                <c:ptCount val="5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  <c:pt idx="4">
                  <c:v>2015.0</c:v>
                </c:pt>
              </c:numCache>
            </c:numRef>
          </c:cat>
          <c:val>
            <c:numRef>
              <c:f>Sheet1!$C$30:$C$34</c:f>
              <c:numCache>
                <c:formatCode>General</c:formatCode>
                <c:ptCount val="5"/>
                <c:pt idx="0">
                  <c:v>2995.56</c:v>
                </c:pt>
                <c:pt idx="1">
                  <c:v>2905.69</c:v>
                </c:pt>
                <c:pt idx="2">
                  <c:v>3871.88</c:v>
                </c:pt>
                <c:pt idx="3">
                  <c:v>4782.62</c:v>
                </c:pt>
                <c:pt idx="4">
                  <c:v>5325.47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2276824"/>
        <c:axId val="2102271912"/>
      </c:lineChart>
      <c:catAx>
        <c:axId val="2102276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02271912"/>
        <c:crosses val="autoZero"/>
        <c:auto val="1"/>
        <c:lblAlgn val="ctr"/>
        <c:lblOffset val="100"/>
        <c:noMultiLvlLbl val="0"/>
      </c:catAx>
      <c:valAx>
        <c:axId val="2102271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22768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Sheet1!$D$42</c:f>
              <c:strCache>
                <c:ptCount val="1"/>
                <c:pt idx="0">
                  <c:v>Cost per APM</c:v>
                </c:pt>
              </c:strCache>
            </c:strRef>
          </c:tx>
          <c:marker>
            <c:symbol val="none"/>
          </c:marker>
          <c:cat>
            <c:numRef>
              <c:f>Sheet1!$A$43:$A$47</c:f>
              <c:numCache>
                <c:formatCode>General</c:formatCode>
                <c:ptCount val="5"/>
                <c:pt idx="0">
                  <c:v>2011.0</c:v>
                </c:pt>
                <c:pt idx="1">
                  <c:v>2012.0</c:v>
                </c:pt>
                <c:pt idx="2">
                  <c:v>2013.0</c:v>
                </c:pt>
                <c:pt idx="3">
                  <c:v>2014.0</c:v>
                </c:pt>
                <c:pt idx="4">
                  <c:v>2015.0</c:v>
                </c:pt>
              </c:numCache>
            </c:numRef>
          </c:cat>
          <c:val>
            <c:numRef>
              <c:f>Sheet1!$D$43:$D$47</c:f>
              <c:numCache>
                <c:formatCode>0</c:formatCode>
                <c:ptCount val="5"/>
                <c:pt idx="0">
                  <c:v>539.0488888888889</c:v>
                </c:pt>
                <c:pt idx="1">
                  <c:v>717.1542452764415</c:v>
                </c:pt>
                <c:pt idx="2">
                  <c:v>1006.250065756196</c:v>
                </c:pt>
                <c:pt idx="3">
                  <c:v>1508.234454377749</c:v>
                </c:pt>
                <c:pt idx="4">
                  <c:v>1588.435654081802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354088"/>
        <c:axId val="2094356472"/>
      </c:lineChart>
      <c:catAx>
        <c:axId val="2094354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4356472"/>
        <c:crosses val="autoZero"/>
        <c:auto val="1"/>
        <c:lblAlgn val="ctr"/>
        <c:lblOffset val="100"/>
        <c:noMultiLvlLbl val="0"/>
      </c:catAx>
      <c:valAx>
        <c:axId val="20943564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US $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094354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613833</xdr:colOff>
      <xdr:row>7</xdr:row>
      <xdr:rowOff>126999</xdr:rowOff>
    </xdr:from>
    <xdr:to>
      <xdr:col>5</xdr:col>
      <xdr:colOff>622300</xdr:colOff>
      <xdr:row>26</xdr:row>
      <xdr:rowOff>93132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664633</xdr:colOff>
      <xdr:row>7</xdr:row>
      <xdr:rowOff>182033</xdr:rowOff>
    </xdr:from>
    <xdr:to>
      <xdr:col>8</xdr:col>
      <xdr:colOff>829732</xdr:colOff>
      <xdr:row>25</xdr:row>
      <xdr:rowOff>169333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935566</xdr:colOff>
      <xdr:row>8</xdr:row>
      <xdr:rowOff>80432</xdr:rowOff>
    </xdr:from>
    <xdr:to>
      <xdr:col>13</xdr:col>
      <xdr:colOff>359833</xdr:colOff>
      <xdr:row>25</xdr:row>
      <xdr:rowOff>118533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609600</xdr:colOff>
      <xdr:row>29</xdr:row>
      <xdr:rowOff>101599</xdr:rowOff>
    </xdr:from>
    <xdr:to>
      <xdr:col>7</xdr:col>
      <xdr:colOff>1358900</xdr:colOff>
      <xdr:row>47</xdr:row>
      <xdr:rowOff>148166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364067</xdr:colOff>
      <xdr:row>49</xdr:row>
      <xdr:rowOff>190500</xdr:rowOff>
    </xdr:from>
    <xdr:to>
      <xdr:col>2</xdr:col>
      <xdr:colOff>2150534</xdr:colOff>
      <xdr:row>64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7"/>
  <sheetViews>
    <sheetView tabSelected="1" zoomScale="75" zoomScaleNormal="75" zoomScalePageLayoutView="75" workbookViewId="0">
      <selection activeCell="E32" sqref="E32"/>
    </sheetView>
  </sheetViews>
  <sheetFormatPr baseColWidth="10" defaultRowHeight="15" x14ac:dyDescent="0"/>
  <cols>
    <col min="1" max="1" width="15" style="2" customWidth="1"/>
    <col min="2" max="2" width="36.5" style="2" customWidth="1"/>
    <col min="3" max="3" width="32.1640625" style="2" customWidth="1"/>
    <col min="4" max="4" width="16.1640625" style="2" customWidth="1"/>
    <col min="7" max="7" width="28.83203125" customWidth="1"/>
    <col min="8" max="8" width="32.33203125" customWidth="1"/>
    <col min="9" max="9" width="14.5" customWidth="1"/>
    <col min="10" max="10" width="15.83203125" customWidth="1"/>
    <col min="11" max="11" width="15.33203125" customWidth="1"/>
  </cols>
  <sheetData>
    <row r="2" spans="1:12">
      <c r="A2" s="1" t="s">
        <v>0</v>
      </c>
      <c r="B2" s="1" t="s">
        <v>1</v>
      </c>
      <c r="C2" s="1" t="s">
        <v>2</v>
      </c>
      <c r="D2" s="1" t="s">
        <v>3</v>
      </c>
      <c r="F2" s="1" t="s">
        <v>0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</row>
    <row r="3" spans="1:12">
      <c r="A3" s="2">
        <v>2011</v>
      </c>
      <c r="B3" s="2">
        <v>2916</v>
      </c>
      <c r="C3" s="2">
        <v>4138</v>
      </c>
      <c r="D3" s="4">
        <v>1035</v>
      </c>
      <c r="F3">
        <v>2011</v>
      </c>
      <c r="G3" s="2">
        <v>8.75</v>
      </c>
      <c r="H3" s="2">
        <v>1.25</v>
      </c>
      <c r="I3" s="2">
        <v>0.97</v>
      </c>
      <c r="J3" s="2">
        <v>30.43</v>
      </c>
      <c r="K3" s="2">
        <v>68.599999999999994</v>
      </c>
      <c r="L3">
        <f>I3+J3+K3</f>
        <v>100</v>
      </c>
    </row>
    <row r="4" spans="1:12">
      <c r="A4" s="2">
        <v>2012</v>
      </c>
      <c r="B4" s="2">
        <v>4781</v>
      </c>
      <c r="C4" s="2">
        <v>6957</v>
      </c>
      <c r="D4" s="4">
        <v>1501</v>
      </c>
      <c r="F4">
        <v>2012</v>
      </c>
      <c r="G4" s="2">
        <v>8.2899999999999991</v>
      </c>
      <c r="H4" s="2">
        <v>2.76</v>
      </c>
      <c r="I4" s="2">
        <v>0</v>
      </c>
      <c r="J4" s="2">
        <v>43.57</v>
      </c>
      <c r="K4" s="2">
        <v>56.43</v>
      </c>
      <c r="L4">
        <f t="shared" ref="L4:L7" si="0">I4+J4+K4</f>
        <v>100</v>
      </c>
    </row>
    <row r="5" spans="1:12">
      <c r="A5" s="2">
        <v>2013</v>
      </c>
      <c r="B5" s="2">
        <v>3295</v>
      </c>
      <c r="C5" s="2">
        <v>6037</v>
      </c>
      <c r="D5" s="2">
        <v>2298</v>
      </c>
      <c r="F5">
        <v>2013</v>
      </c>
      <c r="G5" s="2">
        <v>6.71</v>
      </c>
      <c r="H5" s="2">
        <v>2.2400000000000002</v>
      </c>
      <c r="I5" s="2">
        <v>0</v>
      </c>
      <c r="J5" s="2">
        <v>37.07</v>
      </c>
      <c r="K5" s="2">
        <v>62.93</v>
      </c>
      <c r="L5">
        <f t="shared" si="0"/>
        <v>100</v>
      </c>
    </row>
    <row r="6" spans="1:12">
      <c r="A6" s="2">
        <v>2014</v>
      </c>
      <c r="B6" s="2">
        <v>3132</v>
      </c>
      <c r="C6" s="2">
        <v>5058</v>
      </c>
      <c r="D6" s="2">
        <v>2257</v>
      </c>
      <c r="F6">
        <v>2014</v>
      </c>
      <c r="G6" s="2">
        <v>18.149999999999999</v>
      </c>
      <c r="H6" s="2">
        <v>5.41</v>
      </c>
      <c r="I6" s="2">
        <v>0.06</v>
      </c>
      <c r="J6" s="2">
        <v>33.270000000000003</v>
      </c>
      <c r="K6" s="2">
        <v>66.67</v>
      </c>
      <c r="L6">
        <f t="shared" si="0"/>
        <v>100</v>
      </c>
    </row>
    <row r="7" spans="1:12">
      <c r="A7" s="2">
        <v>2015</v>
      </c>
      <c r="B7" s="2">
        <f>2013/3*4</f>
        <v>2684</v>
      </c>
      <c r="C7" s="2">
        <v>3752</v>
      </c>
      <c r="D7" s="5">
        <f>1987/3*4</f>
        <v>2649.3333333333335</v>
      </c>
      <c r="F7">
        <v>2015</v>
      </c>
      <c r="G7" s="2">
        <v>25.23</v>
      </c>
      <c r="H7" s="2">
        <v>9.44</v>
      </c>
      <c r="I7" s="2">
        <v>0.37</v>
      </c>
      <c r="J7" s="2">
        <v>42.31</v>
      </c>
      <c r="K7" s="2">
        <v>57.32</v>
      </c>
      <c r="L7">
        <f t="shared" si="0"/>
        <v>100</v>
      </c>
    </row>
    <row r="29" spans="1:3">
      <c r="A29" s="1" t="s">
        <v>0</v>
      </c>
      <c r="B29" s="1" t="s">
        <v>9</v>
      </c>
      <c r="C29" s="1" t="s">
        <v>10</v>
      </c>
    </row>
    <row r="30" spans="1:3">
      <c r="A30" s="2">
        <v>2011</v>
      </c>
      <c r="B30" s="2">
        <v>4357.88</v>
      </c>
      <c r="C30" s="2">
        <v>2995.56</v>
      </c>
    </row>
    <row r="31" spans="1:3">
      <c r="A31" s="2">
        <v>2012</v>
      </c>
      <c r="B31" s="2">
        <v>4145.41</v>
      </c>
      <c r="C31" s="2">
        <v>2905.69</v>
      </c>
    </row>
    <row r="32" spans="1:3">
      <c r="A32" s="2">
        <v>2013</v>
      </c>
      <c r="B32" s="2">
        <v>7032.82</v>
      </c>
      <c r="C32" s="2">
        <v>3871.88</v>
      </c>
    </row>
    <row r="33" spans="1:4">
      <c r="A33" s="2">
        <v>2014</v>
      </c>
      <c r="B33" s="2">
        <v>7713.4</v>
      </c>
      <c r="C33" s="2">
        <v>4782.62</v>
      </c>
    </row>
    <row r="34" spans="1:4">
      <c r="A34" s="2">
        <v>2015</v>
      </c>
      <c r="B34" s="2">
        <v>9760.89</v>
      </c>
      <c r="C34" s="2">
        <v>5325.47</v>
      </c>
    </row>
    <row r="42" spans="1:4">
      <c r="A42" s="1" t="s">
        <v>0</v>
      </c>
      <c r="B42" s="1" t="s">
        <v>1</v>
      </c>
      <c r="C42" s="3" t="s">
        <v>12</v>
      </c>
      <c r="D42" s="3" t="s">
        <v>11</v>
      </c>
    </row>
    <row r="43" spans="1:4">
      <c r="A43" s="2">
        <v>2011</v>
      </c>
      <c r="B43" s="2">
        <v>2916</v>
      </c>
      <c r="C43" s="5">
        <f>2381616*0.66</f>
        <v>1571866.56</v>
      </c>
      <c r="D43" s="5">
        <f>C43/B43</f>
        <v>539.04888888888888</v>
      </c>
    </row>
    <row r="44" spans="1:4">
      <c r="A44" s="2">
        <v>2012</v>
      </c>
      <c r="B44" s="2">
        <v>4781</v>
      </c>
      <c r="C44" s="5">
        <f>2381616*0.33+2883034/12*11</f>
        <v>3428714.4466666672</v>
      </c>
      <c r="D44" s="5">
        <f>C44/B44</f>
        <v>717.15424527644154</v>
      </c>
    </row>
    <row r="45" spans="1:4">
      <c r="A45" s="2">
        <v>2013</v>
      </c>
      <c r="B45" s="2">
        <v>3295</v>
      </c>
      <c r="C45" s="5">
        <f>2883034/12*1+4193647/15*11</f>
        <v>3315593.9666666668</v>
      </c>
      <c r="D45" s="5">
        <f>C45/B45</f>
        <v>1006.2500657561962</v>
      </c>
    </row>
    <row r="46" spans="1:4">
      <c r="A46" s="2">
        <v>2014</v>
      </c>
      <c r="B46" s="2">
        <v>3132</v>
      </c>
      <c r="C46" s="5">
        <f>4193647/15*4+4056170/9*8</f>
        <v>4723790.3111111112</v>
      </c>
      <c r="D46" s="5">
        <f>C46/B46</f>
        <v>1508.2344543777494</v>
      </c>
    </row>
    <row r="47" spans="1:4">
      <c r="A47" s="2">
        <v>2015</v>
      </c>
      <c r="B47" s="2">
        <f>2013/3*4</f>
        <v>2684</v>
      </c>
      <c r="C47" s="5">
        <f>4056170/9*1+3812675.74</f>
        <v>4263361.2955555562</v>
      </c>
      <c r="D47" s="5">
        <f>C47/B47</f>
        <v>1588.4356540818019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Paul Davies</cp:lastModifiedBy>
  <dcterms:created xsi:type="dcterms:W3CDTF">2015-11-22T10:20:57Z</dcterms:created>
  <dcterms:modified xsi:type="dcterms:W3CDTF">2015-12-11T09:40:34Z</dcterms:modified>
</cp:coreProperties>
</file>