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5"/>
  <workbookPr defaultThemeVersion="166925"/>
  <mc:AlternateContent xmlns:mc="http://schemas.openxmlformats.org/markup-compatibility/2006">
    <mc:Choice Requires="x15">
      <x15ac:absPath xmlns:x15ac="http://schemas.microsoft.com/office/spreadsheetml/2010/11/ac" url="/Users/Sultana/Desktop/MTR Report - 1st Draft/Annexes/Annexes - Near Final/"/>
    </mc:Choice>
  </mc:AlternateContent>
  <xr:revisionPtr revIDLastSave="0" documentId="8_{7D595C87-3922-1643-B9DD-460495170378}" xr6:coauthVersionLast="36" xr6:coauthVersionMax="36" xr10:uidLastSave="{00000000-0000-0000-0000-000000000000}"/>
  <bookViews>
    <workbookView xWindow="1180" yWindow="1460" windowWidth="27240" windowHeight="16040" xr2:uid="{FD07BCAD-C199-674A-A3DA-7850B6AA1385}"/>
  </bookViews>
  <sheets>
    <sheet name="O1-S3_Financial Scorecard_2017" sheetId="2" r:id="rId1"/>
    <sheet name="O1-S3_Financial Scorecard_2013" sheetId="1" r:id="rId2"/>
  </sheets>
  <externalReferences>
    <externalReference r:id="rId3"/>
    <externalReference r:id="rId4"/>
  </externalReferences>
  <definedNames>
    <definedName name="kk">#REF!</definedName>
    <definedName name="level">[2]te_Proj_inputs!$B$31:$B$37</definedName>
    <definedName name="o1a">[2]te_Proj_inputs!$B$50:$B$55</definedName>
    <definedName name="tObjectives">#REF!</definedName>
    <definedName name="yn">[2]te_Proj_inputs!$C$3:$C$5</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1" i="2" l="1"/>
  <c r="D191" i="2"/>
  <c r="D226" i="2"/>
  <c r="D247" i="2"/>
  <c r="D249" i="2"/>
  <c r="C161" i="2"/>
  <c r="C191" i="2"/>
  <c r="C226" i="2"/>
  <c r="C247" i="2"/>
  <c r="C249" i="2"/>
  <c r="D228" i="2"/>
  <c r="C228" i="2"/>
  <c r="D193" i="2"/>
  <c r="C193" i="2"/>
  <c r="D163" i="2"/>
  <c r="C163" i="2"/>
  <c r="D29" i="2"/>
  <c r="D34" i="2"/>
  <c r="D41" i="2"/>
  <c r="D66" i="2"/>
  <c r="D91" i="2"/>
  <c r="D88" i="2"/>
  <c r="D85" i="2"/>
  <c r="D69" i="2"/>
  <c r="D83" i="2"/>
  <c r="C69" i="2"/>
  <c r="C30" i="2"/>
  <c r="C29" i="2"/>
  <c r="C34" i="2"/>
  <c r="C41" i="2"/>
  <c r="C32" i="2"/>
  <c r="C51" i="2"/>
  <c r="C47" i="2"/>
  <c r="C62" i="2"/>
  <c r="C66" i="2"/>
  <c r="C83" i="2"/>
  <c r="C80" i="2"/>
  <c r="C75" i="2"/>
  <c r="D68" i="2"/>
  <c r="D67" i="2"/>
  <c r="D32" i="2"/>
  <c r="D62" i="2"/>
  <c r="C189" i="1"/>
  <c r="C219" i="1"/>
  <c r="C254" i="1"/>
  <c r="C274" i="1"/>
  <c r="C278" i="1"/>
  <c r="C256" i="1"/>
  <c r="C221" i="1"/>
  <c r="C191" i="1"/>
  <c r="C83" i="1"/>
  <c r="C33" i="1"/>
  <c r="C32" i="1"/>
  <c r="C37" i="1"/>
  <c r="C45" i="1"/>
  <c r="C35" i="1"/>
  <c r="C56" i="1"/>
  <c r="C52" i="1"/>
  <c r="C72" i="1"/>
  <c r="C78" i="1"/>
  <c r="C102" i="1"/>
  <c r="C97" i="1"/>
  <c r="C90" i="1"/>
  <c r="C79" i="1"/>
</calcChain>
</file>

<file path=xl/sharedStrings.xml><?xml version="1.0" encoding="utf-8"?>
<sst xmlns="http://schemas.openxmlformats.org/spreadsheetml/2006/main" count="811" uniqueCount="370">
  <si>
    <t xml:space="preserve">Tracking Tool for Biodiversity Projects in GEF-3, GEF-4, and GEF-5                     </t>
  </si>
  <si>
    <t>Objective 1: Catalyzing Sustainability of Protected Area Systems</t>
  </si>
  <si>
    <t>SECTION III: Financial Sustainability Scorecard</t>
  </si>
  <si>
    <r>
      <rPr>
        <b/>
        <sz val="10"/>
        <color indexed="8"/>
        <rFont val="Microsoft Sans Serif"/>
        <family val="2"/>
      </rPr>
      <t>Note:</t>
    </r>
    <r>
      <rPr>
        <sz val="10"/>
        <color indexed="8"/>
        <rFont val="Microsoft Sans Serif"/>
        <family val="2"/>
      </rPr>
      <t xml:space="preserve"> Please complete the financial sustainability scorecard for each project that is focusing on improving the financial sustainability of a PA system or an individual PA, per outcome 1.2 in the GEF biodiversity strategy. As we did in GEF-4, we will use the scorecard that was developed by Andrew Bovarnick of UNDP as it addresses our needs in a comprehensive fashion.  
</t>
    </r>
    <r>
      <rPr>
        <b/>
        <sz val="10"/>
        <color indexed="8"/>
        <rFont val="Microsoft Sans Serif"/>
        <family val="2"/>
      </rPr>
      <t>The scorecard has three sections:</t>
    </r>
    <r>
      <rPr>
        <sz val="10"/>
        <color indexed="8"/>
        <rFont val="Microsoft Sans Serif"/>
        <family val="2"/>
      </rPr>
      <t xml:space="preserve">
Part I – Overall financial status of the protected areas system.  This includes basic protected area information and a financial analysis of the national protected area system.
Part II – Assessing elements of the financing system.
Part III – Scoring.</t>
    </r>
  </si>
  <si>
    <t>Important: Please read the Guidelines posted on the GEF website before entering your data</t>
  </si>
  <si>
    <t>Part I: Protected Areas System, sub-systems and networks</t>
  </si>
  <si>
    <r>
      <rPr>
        <b/>
        <sz val="10"/>
        <color indexed="8"/>
        <rFont val="Microsoft Sans Serif"/>
        <family val="2"/>
      </rPr>
      <t>Part I</t>
    </r>
    <r>
      <rPr>
        <sz val="10"/>
        <color indexed="8"/>
        <rFont val="Microsoft Sans Serif"/>
        <family val="2"/>
      </rPr>
      <t xml:space="preserve"> requires financial data to determine the costs, revenues and financing gaps of the PA system both in the current year and as forecast for the future. It provides a quantitative analysis of the PA system and shows the financial data needed by PA planners needed to determine financial targets and hence the quantity of additional funds required to finance effective management of their PA system. As different countries have different accounting systems certain data requirements may vary in their relevance for each country. However, where financial data is absent, the first activity the PA authority should be to generate and collect the data.</t>
    </r>
  </si>
  <si>
    <t xml:space="preserve">Part 1.1 – Basic Information on Country’s National Protected Area System, Sub-systems and Networks. Detail in the Table every sub-system and network within the national system of protected areas in the country.  
</t>
  </si>
  <si>
    <t>Protected Areas System, sub-systems and networks</t>
  </si>
  <si>
    <t>Number of sites</t>
  </si>
  <si>
    <t>Terrestrial hectares covered</t>
  </si>
  <si>
    <t>Marine hectares covered[1]</t>
  </si>
  <si>
    <t>Total hectares covered</t>
  </si>
  <si>
    <t xml:space="preserve">Institution responsible for PA management </t>
  </si>
  <si>
    <t>National System of PAs</t>
  </si>
  <si>
    <t>Nature and Wildife Conservation Division, Forest Department</t>
    <phoneticPr fontId="0" type="noConversion"/>
  </si>
  <si>
    <t>Sub-system</t>
  </si>
  <si>
    <t>PA sub-system 1 – insert name</t>
  </si>
  <si>
    <t>PA sub-system 2 - insert name</t>
  </si>
  <si>
    <t>Additional Sub-Systems</t>
  </si>
  <si>
    <t>Network</t>
  </si>
  <si>
    <t>Network 1 - insert name</t>
  </si>
  <si>
    <t>Network 2 – insert name</t>
  </si>
  <si>
    <t>Additional networks</t>
  </si>
  <si>
    <t>[1] MPAs should be detailed separately to terrestrial PAs as they tend to be much larger in size and have different cost structures</t>
  </si>
  <si>
    <t xml:space="preserve">Part 1.2 – Financial Analysis of the National Protected Area System </t>
  </si>
  <si>
    <t>Financial Analysis of the Sub-System or Network –[insert name of Sub-System or Network]</t>
  </si>
  <si>
    <r>
      <t>Baseline year (US$):</t>
    </r>
    <r>
      <rPr>
        <b/>
        <sz val="10"/>
        <color rgb="FF000090"/>
        <rFont val="Microsoft Sans Serif"/>
        <family val="2"/>
      </rPr>
      <t xml:space="preserve"> 2013-14 Financial Year. Exchange rate 1 USD = 932 MMK</t>
    </r>
    <r>
      <rPr>
        <b/>
        <sz val="10"/>
        <color indexed="8"/>
        <rFont val="Microsoft Sans Serif"/>
        <family val="2"/>
      </rPr>
      <t xml:space="preserve"> [1][2]</t>
    </r>
  </si>
  <si>
    <t>Year X(US$)  [3][4]</t>
  </si>
  <si>
    <t>Comments Add the source of data and state confidence in data (low, medium, high)</t>
  </si>
  <si>
    <t>Available Finances[5]</t>
  </si>
  <si>
    <t>(1) Total annual central government budget allocated to PA management (excluding donor funds and revenues generated for the PA system)</t>
  </si>
  <si>
    <t xml:space="preserve"> </t>
  </si>
  <si>
    <t>- operational budget (salaries, maintenance, fuel etc)</t>
  </si>
  <si>
    <t>Source: NWCD, high confidence. Only 20 of 37 protected areas have operational budgets. Figures are for 2013-14 financial year. Some areas are under the Department of Fisheries, Ministry of Livestock and Fisheries, and these numbers are unknown.</t>
  </si>
  <si>
    <t>- infrastructure investment budget (roads, visitor centres etc)</t>
  </si>
  <si>
    <t>None</t>
  </si>
  <si>
    <t xml:space="preserve">(2) Extra budgetary funding for PA management </t>
  </si>
  <si>
    <t xml:space="preserve">Specify sources of funds </t>
  </si>
  <si>
    <t xml:space="preserve">- Total of  A + B - </t>
  </si>
  <si>
    <t>A. Funds channelled through government - total</t>
  </si>
  <si>
    <t>- PA dedicated taxes</t>
  </si>
  <si>
    <t>eg a conservation departure tax or water fees re-invested in PAs</t>
  </si>
  <si>
    <t>- Trust Funds</t>
  </si>
  <si>
    <t>Inlay Lake Trust Fund, managed by the Regional Government. $10/foreign tourist, of which 50% is for local conservation. Amount of funding is unknown.</t>
  </si>
  <si>
    <t>- Donor funds</t>
  </si>
  <si>
    <t>- Loans</t>
  </si>
  <si>
    <t>- Debt for nature swaps</t>
  </si>
  <si>
    <t>- Others</t>
  </si>
  <si>
    <t>Source: NWCD, high confidence. Thaninthayi Nature Reserve Project: $450k/year</t>
  </si>
  <si>
    <t>B. Funds channelled through third party/independent institutional arrangements – total</t>
  </si>
  <si>
    <t>Source: NWCD, high confidence. Breakdown. JICA: $34k; NIBR, Korea: $59k; WCS: $425k; Marburg University: $71k; Oikos: $65k; FFI: $500k; IMC: $55k; XTBG, China: $27k</t>
  </si>
  <si>
    <t>(3) Total annual site based revenue generation across all PAs broken down by source[6]</t>
  </si>
  <si>
    <r>
      <t xml:space="preserve">Indicate total economic value of PAs (if studies available)[7]. </t>
    </r>
    <r>
      <rPr>
        <sz val="10"/>
        <color rgb="FF000090"/>
        <rFont val="Microsoft Sans Serif"/>
        <family val="2"/>
      </rPr>
      <t>None. General assessment of ecosystem services in: Emerton, L. and Yan Ming Aung. 2013. The Economic Value of Forest Ecosystem Services in Myanmar and Options for Sustainable Financing. International Management Group, Yangon.</t>
    </r>
  </si>
  <si>
    <t>- Total</t>
  </si>
  <si>
    <t>A. Tourism entrance fees</t>
  </si>
  <si>
    <t>Source: NWCD, high confidence. Lawkananda WS (2012-13): $16,152 (National tourists: 26,659 adults and 2,047 children; Foreign tourists: 36,182; Cars: 5,905; Motorcycles: 5,506; Cameras: 11; Video Camera: 1)
In addition, the Ministry of Hotels and Tourism sells tickets to Hkakaborazi, Natmataung, Lampi and possibly other parks. The approximate fee is $30/person. The total collected is unknown.</t>
  </si>
  <si>
    <t>B. Other tourism and recreational related fees (camping, fishing permits etc)</t>
  </si>
  <si>
    <t>Specify purpose and level of fees:</t>
  </si>
  <si>
    <t>C. Income from concessions</t>
  </si>
  <si>
    <t>Source: NWCD, high confidence. The hotel concessions in Popa is $ 40300/yr, in Moeyungyi is $1500/yr and Hlawga is about $20500/yr</t>
  </si>
  <si>
    <t>D. Payments for ecosystem services (PES)</t>
  </si>
  <si>
    <t>None exist, except for the Thaninthay Nature Reserve Project (offset funded by Oil&amp;Gas companies). See line 43 above.</t>
  </si>
  <si>
    <t>- water</t>
  </si>
  <si>
    <t>- carbon</t>
  </si>
  <si>
    <t>- biodiversity</t>
  </si>
  <si>
    <t>E. Other non-tourism related fees and charges (specify each type of revenue generation mechanism)</t>
  </si>
  <si>
    <t>None charged</t>
  </si>
  <si>
    <t>- scientific research fees</t>
  </si>
  <si>
    <t>- genetic patents</t>
  </si>
  <si>
    <t>- pollution charges</t>
  </si>
  <si>
    <t>- sale of souvenirs from state run shops</t>
  </si>
  <si>
    <t>(4) Percentage of PA generated revenues retained in the PA system for re-investment[8]</t>
  </si>
  <si>
    <r>
      <t xml:space="preserve">Specify whether PA generated revenues are retained directly in the PA system or are sent to government and then returned back to the PA system
</t>
    </r>
    <r>
      <rPr>
        <sz val="10"/>
        <color rgb="FF000090"/>
        <rFont val="Microsoft Sans Serif"/>
        <family val="2"/>
      </rPr>
      <t>Except for Thaninthayi Nature Reserve Project, which is run separately</t>
    </r>
  </si>
  <si>
    <t>(5) Total finances available to the PA system [line item 1+2.A+2.B]+ [line item 3 * line item 4]</t>
  </si>
  <si>
    <t>Available for operations</t>
  </si>
  <si>
    <t>Available for infrastructure investment</t>
  </si>
  <si>
    <t>Costs and Financing Needs</t>
  </si>
  <si>
    <t>(1) Total annual expenditure for PAs (all PA operating and investment costs and system level expenses)[9]</t>
  </si>
  <si>
    <r>
      <t xml:space="preserve">State any extraordinary levels of capital investment in a given year                                                                                                                                 State degree of disbursement/executed – total annual expenditures as % of available finances (line item 5.)
</t>
    </r>
    <r>
      <rPr>
        <sz val="10"/>
        <color indexed="8"/>
        <rFont val="Microsoft Sans Serif"/>
        <family val="2"/>
      </rPr>
      <t xml:space="preserve">         </t>
    </r>
  </si>
  <si>
    <r>
      <t xml:space="preserve">If this % is low, state reasons:
</t>
    </r>
    <r>
      <rPr>
        <sz val="10"/>
        <color rgb="FF000090"/>
        <rFont val="Microsoft Sans Serif"/>
        <family val="2"/>
      </rPr>
      <t>8% is the current proportion of PA financing needs covered by existing funds. This is due to the low level of government funding, and the limited donor budgets.</t>
    </r>
  </si>
  <si>
    <t>- by government</t>
  </si>
  <si>
    <t>- by independent/other channels</t>
  </si>
  <si>
    <t>(2) Estimation of PA system financing needs</t>
  </si>
  <si>
    <r>
      <t xml:space="preserve">Where possible breakdown by terrestrial and marine sub-systems. 
</t>
    </r>
    <r>
      <rPr>
        <sz val="10"/>
        <color rgb="FF000090"/>
        <rFont val="Microsoft Sans Serif"/>
        <family val="2"/>
      </rPr>
      <t xml:space="preserve">Estimated financing needs are based upon assuming Myanmar has 10% of its area protected (the Government target, 67658km-square), with a budget of $277/km-square (which is the estimated financing needs for an effective protected area from James et al. 2001 Bioscience) corrected for inflation assuming 5%/year. Marine PAs would be additional. </t>
    </r>
  </si>
  <si>
    <r>
      <t xml:space="preserve">A. Estimated financing needs for </t>
    </r>
    <r>
      <rPr>
        <i/>
        <sz val="10"/>
        <color indexed="8"/>
        <rFont val="Microsoft Sans Serif"/>
        <family val="2"/>
      </rPr>
      <t>basic</t>
    </r>
    <r>
      <rPr>
        <sz val="10"/>
        <color indexed="8"/>
        <rFont val="Microsoft Sans Serif"/>
        <family val="2"/>
      </rPr>
      <t xml:space="preserve"> management costs (operational and investments) to be covered</t>
    </r>
  </si>
  <si>
    <t>unknown</t>
  </si>
  <si>
    <t>Summarize methodology used to make estimate (eg costs detailed at certain sites and then extrapolated for system)</t>
  </si>
  <si>
    <t>- PA central system level operational costs (salaries, office maintenance etc)</t>
  </si>
  <si>
    <t>- PA site management operational costs</t>
  </si>
  <si>
    <t xml:space="preserve">- PA site infrastructure investment costs </t>
  </si>
  <si>
    <t>- PA system capacity building costs for central and site levels (training, strategy, policy reform etc)</t>
  </si>
  <si>
    <t xml:space="preserve">These system capacity building needs are additional to daily operations but critical for system development and are often covered by donors </t>
  </si>
  <si>
    <r>
      <t xml:space="preserve">B. Estimated financing needs for </t>
    </r>
    <r>
      <rPr>
        <i/>
        <sz val="10"/>
        <color indexed="8"/>
        <rFont val="Microsoft Sans Serif"/>
        <family val="2"/>
      </rPr>
      <t>optimal</t>
    </r>
    <r>
      <rPr>
        <sz val="10"/>
        <color indexed="8"/>
        <rFont val="Microsoft Sans Serif"/>
        <family val="2"/>
      </rPr>
      <t xml:space="preserve"> management costs (operational and investments) to be covered</t>
    </r>
  </si>
  <si>
    <r>
      <t xml:space="preserve">Summarize methodology used to make estimate. 
</t>
    </r>
    <r>
      <rPr>
        <sz val="10"/>
        <color rgb="FF000090"/>
        <rFont val="Microsoft Sans Serif"/>
        <family val="2"/>
      </rPr>
      <t xml:space="preserve">Estimated financing needs are based upon the current PA network which covers 5.6% of Myanmar's area, with a budget of $277/km-square (which is the estimated financing needs for an effective protected area from James et al. 2001 Bioscience) corrected for inflation assuming 5%/year. Marine PAs would be additional. </t>
    </r>
  </si>
  <si>
    <t xml:space="preserve">These system capacity building needs are additional to attaining basic management capacities and may entail additional scientific research, public communications, scholarships etc) </t>
  </si>
  <si>
    <t>C. Estimated financial needs to expand the PA systems to be fully ecologically representative</t>
  </si>
  <si>
    <r>
      <t xml:space="preserve">Insert additional costs required for land purchase for new PAs.
</t>
    </r>
    <r>
      <rPr>
        <sz val="10"/>
        <color rgb="FF000090"/>
        <rFont val="Microsoft Sans Serif"/>
        <family val="2"/>
      </rPr>
      <t xml:space="preserve">Estimated financing needs are based upon assuming Myanmar has 10% of its area protected (the Government target, 67658km-square), with a budget of $277/km-square (which is the estimated financing needs for an effective protected area from James et al. 2001 Bioscience) corrected for inflation assuming 5%/year. Marine PAs would be additional. </t>
    </r>
  </si>
  <si>
    <t>- basic management costs for new PAs</t>
  </si>
  <si>
    <t>- optimal management costs for new PAs</t>
  </si>
  <si>
    <t>Annual financing gap (financial needs – available finances)[10]</t>
  </si>
  <si>
    <t>Where possible breakdown by terrestrial and marine sub-systems</t>
  </si>
  <si>
    <t xml:space="preserve">1. Net actual annual surplus/deficit[11] </t>
  </si>
  <si>
    <t>2. Annual financing gap for basic management scenarios</t>
  </si>
  <si>
    <t>Operations</t>
  </si>
  <si>
    <t>Infrastructure investment</t>
  </si>
  <si>
    <t>3. Annual financing gap for optimal management scenarios</t>
  </si>
  <si>
    <t>4. Annual financing gap for basic management of an expanded PA system (current network costs plus annual costs of adding more PAs)</t>
  </si>
  <si>
    <r>
      <t>5. Projected annual financing gap for basic expenditure scenario in year X+5</t>
    </r>
    <r>
      <rPr>
        <vertAlign val="superscript"/>
        <sz val="10"/>
        <color indexed="8"/>
        <rFont val="Microsoft Sans Serif"/>
        <family val="2"/>
      </rPr>
      <t>[12],[13]</t>
    </r>
  </si>
  <si>
    <r>
      <t>Financial data collection needs</t>
    </r>
    <r>
      <rPr>
        <sz val="10"/>
        <color indexed="8"/>
        <rFont val="Microsoft Sans Serif"/>
        <family val="2"/>
      </rPr>
      <t xml:space="preserve"> </t>
    </r>
  </si>
  <si>
    <t>Greater information is needed on tourism fees levied by MOHT, and the budgets for PAs under the Department of Fisheries</t>
  </si>
  <si>
    <t>Specify main data gaps identified from this analysis:</t>
  </si>
  <si>
    <t>Greater information is needed on: (1) optimal PA management costs; (2) possible sources of PA finance, including concessions, offsets, PES, trust funds, etc</t>
  </si>
  <si>
    <t>Specify actions to be taken to fill data gaps[14]:</t>
  </si>
  <si>
    <t>Studies of PA management costs and surveys of PA financing options are needed.</t>
  </si>
  <si>
    <t xml:space="preserve">[1] The baseline year refers to the year the Scorecard was completed for the first time and remains fixed.  Insert year eg 2007.  </t>
  </si>
  <si>
    <t>[2] Insert in footnote the local currency and exchange rate to US$ and date of rate (eg US$1=1000 colones, August 2007)</t>
  </si>
  <si>
    <t>[3] X refers to the year the Scorecard is completed and should be inserted (eg 2008).  For the first time the Scorecard is completed X will be the same as the baseline year.  For subsequent years insert an additional column to present the data for each year the Scorecard is completed.</t>
  </si>
  <si>
    <t>[4] Insert in footnote the local currency and exchange rate to US$ and date of rate</t>
  </si>
  <si>
    <t>[5] This section unravels sources of funds available to PAs, categorized by (i) government core budget (line item 1), (ii) additional government funds (line item 2), and (iii) PA generated revenues (line item 3).</t>
  </si>
  <si>
    <t>[6] This data should be the total for all the PA systems to indicate total revenues.  If data is only available for a specific PA system specify which system</t>
  </si>
  <si>
    <t>[7] Note this will include non monetary values and hence will differ (be greater) than revenues</t>
  </si>
  <si>
    <t>[8] This includes funds to be shared by PAs with local stakeholders</t>
  </si>
  <si>
    <t>[9] In some countries actual expenditure differs from planned expenditure due to disbursement difficulties.  In this case actual expenditure should be presented and a note on disbursement rates and planned expenditures can be made in the Comments column.</t>
  </si>
  <si>
    <t>[10] Financing needs as calculated in (8) minus available financing total in (6)</t>
  </si>
  <si>
    <t>[11]  This will likely be zero but some PAs may have undisbursed funds and some with autonomous budgets may have deficits</t>
  </si>
  <si>
    <t>[12] This data is useful to show the direction and pace of the PA system towards closing the finance gap.  This line can only be completed if a long term financial analysis of the PA system has been undertaken for the country</t>
  </si>
  <si>
    <t>[13] As future costs are projected, initial consideration should be given to upcoming needs of PA systems to adapt to climate change which may include incorporating new areas into the PA system to facilitate habitat changes and migration</t>
  </si>
  <si>
    <t>[14] Actions may include (i) cost data based on site based management plans and extrapolation of site costs across a PA system and (ii) revenue and budget accounts and projections</t>
  </si>
  <si>
    <r>
      <rPr>
        <b/>
        <sz val="10"/>
        <color indexed="8"/>
        <rFont val="Microsoft Sans Serif"/>
        <family val="2"/>
      </rPr>
      <t xml:space="preserve">Part II </t>
    </r>
    <r>
      <rPr>
        <sz val="10"/>
        <color indexed="8"/>
        <rFont val="Microsoft Sans Serif"/>
        <family val="2"/>
      </rPr>
      <t>of the scorecard is compartmentalized into three fundamental components for a fully functioning financial system at the site and system level – (i) legal, regulatory  and institutional frameworks, (ii) business planning and tools for cost-effective management (eg accounting practices) and (iii) tools for revenue generation.  
COMPONENT 1: LEGAL, REGULATORY AND INSTITUTIONAL FRAMEWORKS THAT ENABLE SUSTAINABLE PA FINANCING
Legal, policy, regulatory and institutional frameworks affecting PA financing systems need to be clearly defined and supportive of effective financial planning, revenue generation, revenue retention and management. Institutional responsibilities must be clearly delineated and agreed, and an enabling policy and legal environment in place. Institutional governance structures must enable and require the use of effective, transparent mechanisms for allocation, management and accounting of revenues and expenditures.
COMPONENT 2: BUSINESS PLANNING AND TOOLS FOR COST-EFFECTIVE MANAGEMENT 
Financial planning, accounting and business planning are important tools for cost-effective management when undertaken on a regular and systematic basis. Effective financial planning requires accurate knowledge not only of revenues, but also of expenditure levels, patterns and investment requirements. Options for balancing the costs/revenues equation should include equal consideration of revenue increases and cost control. Good financial planning enables PA managers to make strategic financial decisions such as allocating spending to match management priorities, and identifying appropriate cost reductions and potential cash flow problems. Improved planning can also help raise more funds as donors and governments feel more assured that their funds will be more effectively invested in the protected area system. 
COMPONENT 3: TOOLS FOR REVENUE GENERATION AND MOBILIZATION
PA systems must be able to attract and take advantage of all existing and potential revenue mechanisms within the context of their overall management priorities. Diversification of revenue sources is a powerful strategy to reduce vulnerability to external shocks and dependency on limited government budgets. Sources of revenue for protected area systems can include traditional funding sources – tourism entrance fees – along with innovative ones such as debt swaps, tourism concession arrangements, payments for water and carbon services and in some cases, carefully controlled levels of resource extraction.</t>
    </r>
  </si>
  <si>
    <t xml:space="preserve"> PART II: FINANCIAL SCORECARD – ASSESSING ELEMENTS OF THE FINANCING SYSTEM</t>
  </si>
  <si>
    <t>Component 1 –   Legal, regulatory and institutional frameworks</t>
  </si>
  <si>
    <r>
      <t xml:space="preserve">Element 1 – </t>
    </r>
    <r>
      <rPr>
        <b/>
        <sz val="10"/>
        <color indexed="8"/>
        <rFont val="Microsoft Sans Serif"/>
        <family val="2"/>
      </rPr>
      <t>Legal, policy and regulatory support for revenue generation by PAs</t>
    </r>
  </si>
  <si>
    <t>(i) Laws or policies are in place that facilitate PA revenue mechanisms</t>
  </si>
  <si>
    <t xml:space="preserve">0: None
1: A few
2: Several
3: Fully
</t>
  </si>
  <si>
    <t xml:space="preserve">Specify the revenue generation mechanisms that are not permitted under the current legal framework: </t>
  </si>
  <si>
    <t>(ii) Fiscal instruments such as taxes on tourism and water or tax breaks exist to promote PA financing</t>
  </si>
  <si>
    <r>
      <t>Element 2 -</t>
    </r>
    <r>
      <rPr>
        <b/>
        <sz val="10"/>
        <color indexed="8"/>
        <rFont val="Microsoft Sans Serif"/>
        <family val="2"/>
      </rPr>
      <t xml:space="preserve"> Legal, policy and regulatory support for revenue retention and sharing within the PA system</t>
    </r>
  </si>
  <si>
    <t>(i) Laws or policies are in place for PA revenues to be retained by the PA system</t>
  </si>
  <si>
    <t xml:space="preserve">0: No
1: Under development
2: Yes, but needs improvement
3: Yes, satisfactory
</t>
  </si>
  <si>
    <r>
      <t xml:space="preserve">Specify % to be retained:
</t>
    </r>
    <r>
      <rPr>
        <sz val="10"/>
        <color theme="3"/>
        <rFont val="Microsoft Sans Serif"/>
        <family val="2"/>
      </rPr>
      <t>Note: except for Thaninthayi Nature Reserve</t>
    </r>
  </si>
  <si>
    <t>(ii) Laws or policies are in place for PA revenues to be retained at the PA site level</t>
  </si>
  <si>
    <t xml:space="preserve">(iii) Laws or policies are in place for revenue sharing at the PA site level with local stakeholders </t>
  </si>
  <si>
    <t>Specify % to be shared:</t>
  </si>
  <si>
    <r>
      <t xml:space="preserve">Element 3 - </t>
    </r>
    <r>
      <rPr>
        <b/>
        <sz val="10"/>
        <color indexed="8"/>
        <rFont val="Microsoft Sans Serif"/>
        <family val="2"/>
      </rPr>
      <t>Legal and regulatory conditions for establishing Funds (endowment, sinking or revolving)[1]</t>
    </r>
  </si>
  <si>
    <t>(i) A Fund has been established and capitalized to finance the PA system</t>
  </si>
  <si>
    <t xml:space="preserve">0: No
1: Established
2: Established with limited capital
3: Established with adequate capital
</t>
  </si>
  <si>
    <t>(ii) Funds have been created to finance specific PAs</t>
  </si>
  <si>
    <t xml:space="preserve">0: No
1: Partially
2: Quite well
3: Fully
</t>
  </si>
  <si>
    <t>A Trust Fund is being established at Inlay, but is managed by the Regional Government for multiple purposes. A Trust Fund is proposed for Lampi.</t>
  </si>
  <si>
    <t xml:space="preserve">(iii) Fund expenditures are integrated with national PA financial planning and accounting </t>
  </si>
  <si>
    <r>
      <t>Element 4 -</t>
    </r>
    <r>
      <rPr>
        <b/>
        <sz val="10"/>
        <color indexed="8"/>
        <rFont val="Microsoft Sans Serif"/>
        <family val="2"/>
      </rPr>
      <t xml:space="preserve"> Legal, policy and regulatory support for alternative institutional arrangements for PA management to reduce cost burden to government</t>
    </r>
  </si>
  <si>
    <t>(i) There are laws or policies which allow and regulate concessions for PA services</t>
  </si>
  <si>
    <t xml:space="preserve">0: None
1: Under development
2: Yes, but needs improvement
3: Yes, Satisfactory 
</t>
  </si>
  <si>
    <t>(ii) There are laws or policies which allow and regulate co-management of PAs</t>
  </si>
  <si>
    <t>(iii) There are laws or policies which allow and regulate local government management of PAs</t>
  </si>
  <si>
    <t>(iv) There are laws which allow, promote and regulate private reserves</t>
  </si>
  <si>
    <r>
      <rPr>
        <b/>
        <sz val="10"/>
        <color indexed="8"/>
        <rFont val="Microsoft Sans Serif"/>
        <family val="2"/>
      </rPr>
      <t>Element 5 –National PA Financing Strategies</t>
    </r>
  </si>
  <si>
    <t>(i) There are policies and/or regulations that exist for the following which should be part of a National PA Finance Strategy:</t>
  </si>
  <si>
    <t>-    Comprehensive financial data and plans for a standardized and coordinated cost accounting systems (both input and activity based accounting)</t>
  </si>
  <si>
    <t>PA Wardens develop annual workplans, and budget plans on a 6-month basis. Budgets are audited every 6 months.</t>
  </si>
  <si>
    <t xml:space="preserve">- Revenue generation and fee levels across PAs </t>
  </si>
  <si>
    <t>Specify the tariff levels for the Pas:</t>
  </si>
  <si>
    <t>- Allocation of PA budgets to PA sites (criteria based on size, threats, business plans, performance etc)</t>
  </si>
  <si>
    <t>List the budget allocation criteria:
Based on level of activities proposed by the Warden</t>
  </si>
  <si>
    <t>- Safeguards to ensure that revenue generation does not adversely affect conservation objectives of PAs</t>
  </si>
  <si>
    <t>- PA management plans to include financial data or associated business plans</t>
  </si>
  <si>
    <t>Management plans exist for 2-3 PAs only</t>
  </si>
  <si>
    <t>(ii) Degree of formulation, adoption and implementation of a national financing strategy[2]</t>
  </si>
  <si>
    <t xml:space="preserve">0: Not begun
1: In progress
2: Completed and adopted
3: Under implementation
</t>
  </si>
  <si>
    <r>
      <t>Element 6 -</t>
    </r>
    <r>
      <rPr>
        <b/>
        <sz val="10"/>
        <color indexed="8"/>
        <rFont val="Microsoft Sans Serif"/>
        <family val="2"/>
      </rPr>
      <t xml:space="preserve"> Economic valuation of protected area systems (ecosystem services, tourism based employment etc)</t>
    </r>
  </si>
  <si>
    <t>(i) Economic valuation studies on the contribution of protected areas to local and national development are available</t>
  </si>
  <si>
    <t xml:space="preserve">0: None
1: Partial
2: Satisfactory
3: Full
</t>
  </si>
  <si>
    <t>Provide summary data from studies:</t>
  </si>
  <si>
    <t>(ii) PA economic valuation influences government decision makers</t>
  </si>
  <si>
    <t>Specify ministries that have been influenced: through National Environmental Conservation Committee</t>
  </si>
  <si>
    <r>
      <t>Element 7 -</t>
    </r>
    <r>
      <rPr>
        <b/>
        <sz val="10"/>
        <color indexed="8"/>
        <rFont val="Microsoft Sans Serif"/>
        <family val="2"/>
      </rPr>
      <t xml:space="preserve"> Improved government budgeting for PA systems</t>
    </r>
  </si>
  <si>
    <t>(i) Government policy promotes budgeting for PAs based on financial need as determined by PA management plans</t>
  </si>
  <si>
    <t xml:space="preserve">0: No
1: Partially
2: Yes
</t>
  </si>
  <si>
    <t>(ii) PA budgets includes funds to finance threat reduction strategies in buffer zones (eg livelihoods of communities living around the PA)[3]</t>
  </si>
  <si>
    <t>(iii) Administrative (eg procurement) procedures facilitate budget to be spent, reducing risk of future budget cuts due to low disbursement rates</t>
  </si>
  <si>
    <t>(iv) Government plans to increase budget, over the long term, to reduce the PA financing gap</t>
  </si>
  <si>
    <t>Government budgets are only clear up to 2015</t>
  </si>
  <si>
    <r>
      <t>Element 8 -</t>
    </r>
    <r>
      <rPr>
        <b/>
        <sz val="10"/>
        <color indexed="8"/>
        <rFont val="Microsoft Sans Serif"/>
        <family val="2"/>
      </rPr>
      <t xml:space="preserve"> Clearly defined institutional responsibilities for financial management of PAs</t>
    </r>
  </si>
  <si>
    <t>(i)  Mandates of public institutions regarding PA finances are clear and agreed</t>
  </si>
  <si>
    <t xml:space="preserve">0: None
1: Partial
2: Improving
3: Full
</t>
  </si>
  <si>
    <t>NWCD is responsible for PA management and budgets</t>
  </si>
  <si>
    <r>
      <rPr>
        <b/>
        <sz val="10"/>
        <color indexed="8"/>
        <rFont val="Microsoft Sans Serif"/>
        <family val="2"/>
      </rPr>
      <t>Element 9 - Well-defined staffing requirements, profiles and incentives at site and system level</t>
    </r>
  </si>
  <si>
    <t>(i) Central level has sufficient economists and economic planners to improve financial sustainability of the system</t>
  </si>
  <si>
    <t xml:space="preserve">0: None
1: Partial
2: Almost there
3: Full
</t>
  </si>
  <si>
    <t>State positions and describe roles:</t>
  </si>
  <si>
    <t>(ii) There is an organizational structure (eg a dedicated unit) with sufficient authority and coordination to properly manage the finances of the PA system</t>
  </si>
  <si>
    <t>(iii) At the regional and PA site level there is sufficient professional capacity to promote financial sustainability at site level</t>
  </si>
  <si>
    <t>(iv) PA site manager responsibilities include, financial management, cost-effectiveness and revenue generation [4]</t>
  </si>
  <si>
    <t>(v) Budgetary incentives motivate PA managers to promote site level financial sustainability (eg sites generating revenues do not necessarily experience budget cuts)</t>
  </si>
  <si>
    <t>(vi) Performance assessment of PA site managers includes assessment of sound financial planning, revenue generation, fee collection and cost-effective management</t>
  </si>
  <si>
    <t>(vii) There is capacity within the system for auditing PA finances</t>
  </si>
  <si>
    <t>Audits are done every 6 months</t>
  </si>
  <si>
    <t>(viii) PA managers have the possibility to budget and plan for the long-term (eg over 5 years)</t>
  </si>
  <si>
    <t>Total Score for Component 1</t>
  </si>
  <si>
    <t xml:space="preserve">Actual score:   </t>
  </si>
  <si>
    <t xml:space="preserve">Total Possible: 90                                </t>
  </si>
  <si>
    <t>% achieved</t>
  </si>
  <si>
    <t>Component 2 – Business planning and tools for cost-effective management</t>
  </si>
  <si>
    <r>
      <t xml:space="preserve">Element 1 – </t>
    </r>
    <r>
      <rPr>
        <b/>
        <sz val="10"/>
        <color indexed="8"/>
        <rFont val="Microsoft Sans Serif"/>
        <family val="2"/>
      </rPr>
      <t>PA site-level management and business planning</t>
    </r>
  </si>
  <si>
    <t>(i) Quality of PA management plans used, (based on conservation objectives, management needs and costs based on cost-effective analysis)</t>
  </si>
  <si>
    <t xml:space="preserve">0: Does not exist
1: Poor
2: Decent
3: High quality
</t>
  </si>
  <si>
    <t>(ii) PA management plans are used at PA sites across the PA system</t>
  </si>
  <si>
    <t xml:space="preserve">0: Not begun
1: Early stages Below 25% of sites within the system
2: Near complete Above 70% of sites 
3: Completed  or 100% coverage 
</t>
  </si>
  <si>
    <t>Specify if management plans are current or out-dated: Current, for those PAs with management plans</t>
  </si>
  <si>
    <t>(iii) Business plans, based on standard formats and linked to PA management plans and conservation objectives, are developed across the PA system[5]</t>
  </si>
  <si>
    <t>(iv) Business plans are implemented across the PA system (degree of implementation measured by achievement of objectives)</t>
  </si>
  <si>
    <t>(v) Business plans for PAs contribute to system level planning and budgeting</t>
  </si>
  <si>
    <t xml:space="preserve">(vi) Costs of implementing management and business plans are monitored and contributes to cost-effective guidance and financial performance reporting </t>
  </si>
  <si>
    <r>
      <t>Element 2 -</t>
    </r>
    <r>
      <rPr>
        <b/>
        <sz val="10"/>
        <color indexed="8"/>
        <rFont val="Microsoft Sans Serif"/>
        <family val="2"/>
      </rPr>
      <t xml:space="preserve"> Operational, transparent and useful accounting and auditing systems</t>
    </r>
  </si>
  <si>
    <t xml:space="preserve">(i) There is a transparent and coordinated cost (operational and investment) accounting system functioning for the PA system </t>
  </si>
  <si>
    <t xml:space="preserve">0: None
1: Partial
2: Near complete
3: Fully completed
</t>
  </si>
  <si>
    <t>PA Wardens develop annual workplans, and budget plans on a 6-month basis for NWCD. Budgets are audited every 6 months. NWCD has budget plans up to the 2014-15 financial year</t>
  </si>
  <si>
    <t>(ii) Revenue tracking systems for each PA in place and operational</t>
  </si>
  <si>
    <t>For Lawkananda, which collects tourism fees</t>
  </si>
  <si>
    <t>(iii) There is a system so that the accounting data contributes to system level planning and budgeting</t>
  </si>
  <si>
    <r>
      <t>Element 3 -</t>
    </r>
    <r>
      <rPr>
        <b/>
        <sz val="10"/>
        <color indexed="8"/>
        <rFont val="Microsoft Sans Serif"/>
        <family val="2"/>
      </rPr>
      <t xml:space="preserve"> Systems for monitoring and reporting on financial management performance</t>
    </r>
  </si>
  <si>
    <t xml:space="preserve">(i) All PA revenues and expenditures are fully and accurately reported by PA authorities to stakeholders </t>
  </si>
  <si>
    <t xml:space="preserve">0: None
1: Partial
2: Near complete
3: Complete and operational
</t>
  </si>
  <si>
    <t>NWCD reports all revenues and expenditures. MOHT also collects tourism revenues and these are not clear</t>
  </si>
  <si>
    <t>(ii) Financial returns on tourism related investments are measured and reported, where possible (eg track increase in visitor revenues before and after establishment of a visitor centre)</t>
  </si>
  <si>
    <t>(iii) A monitoring and reporting system in place to show how and why funds are allocated across PA sites and the central PA authority</t>
  </si>
  <si>
    <t>NWCD breaks down revenues and expenditures by PA and centrally</t>
  </si>
  <si>
    <t>(iv) A reporting and evaluation system is in place to show how effectively PAs use their available finances (ie disbursement rate and cost-effectiveness) to achieve management objectives</t>
  </si>
  <si>
    <r>
      <t>Element 4 -</t>
    </r>
    <r>
      <rPr>
        <b/>
        <sz val="10"/>
        <color indexed="8"/>
        <rFont val="Microsoft Sans Serif"/>
        <family val="2"/>
      </rPr>
      <t xml:space="preserve"> Methods for allocating funds across individual PA sites</t>
    </r>
  </si>
  <si>
    <t xml:space="preserve">(i) National PA budget is allocated to sites based on agreed and appropriate criteria (eg size, threats, needs, performance) </t>
  </si>
  <si>
    <t xml:space="preserve">0: No
1: Yes
</t>
  </si>
  <si>
    <t>Based on level of activities proposed by the Warden</t>
  </si>
  <si>
    <t>(ii) Funds raised by co-managed PAs do not reduce government budget allocations where funding gaps still exist</t>
  </si>
  <si>
    <t>e.g. Thaninthayi Nature Reserve</t>
  </si>
  <si>
    <t>Element 5 - Training and support networks to enable PA managers to operate more cost-effectively[6]</t>
  </si>
  <si>
    <t>(i) Guidance on cost-effective management developed and being used by PA managers</t>
  </si>
  <si>
    <t xml:space="preserve">0: Absent
1: Partially done
2: Almost done
3: Fully
</t>
  </si>
  <si>
    <t>(ii) Inter-PA site level network exist for PA managers to share information with each other on their costs, practices and impacts</t>
  </si>
  <si>
    <t>(iii) Operational and investment cost comparisons between PA sites complete, available and being used to track PA manager performance</t>
  </si>
  <si>
    <t>(iv) Monitoring and learning systems of cost-effectiveness are in place and feed into system management policy and planning</t>
  </si>
  <si>
    <t>(v) PA site managers are trained in financial management and cost-effective management</t>
  </si>
  <si>
    <t xml:space="preserve">(vi) PA financing system facilitates PAs to share costs of common practices with each other and with PA headquarters[7] </t>
  </si>
  <si>
    <t>Total Score for Component 2</t>
  </si>
  <si>
    <t xml:space="preserve">Total Possible: 59                             </t>
  </si>
  <si>
    <t>Component 3 – Tools for revenue generation by PAs</t>
  </si>
  <si>
    <r>
      <t xml:space="preserve">Element 1 - </t>
    </r>
    <r>
      <rPr>
        <b/>
        <sz val="10"/>
        <color indexed="8"/>
        <rFont val="Microsoft Sans Serif"/>
        <family val="2"/>
      </rPr>
      <t>Number and variety of revenue sources used across the PA system</t>
    </r>
  </si>
  <si>
    <t>(i) An up-to-date analysis of revenue options for the country complete and available including feasibility studies;</t>
  </si>
  <si>
    <t xml:space="preserve">0: None
1: Partially
2: A fair amount
3: Optimal 
</t>
  </si>
  <si>
    <t>(ii) There is a diverse set of sources and mechanisms, generating funds for the PA system</t>
  </si>
  <si>
    <t>Suggested benchmarks for a diversified portfolio of financial mechanisms for the PA system: Partial – 1-2                                                 Fair amount – 3-4                              Optimal – 5 or more                                             List the mechanisms:</t>
  </si>
  <si>
    <t>(iii) PAs are operating revenue mechanisms that generate positive net revenues (greater than annual operating costs and over long-term payback initial investment cost)</t>
  </si>
  <si>
    <t>(iv) PAs enable local communities to generate revenues, resulting in reduced threats to the PAs</t>
  </si>
  <si>
    <r>
      <t xml:space="preserve">Element 2 - </t>
    </r>
    <r>
      <rPr>
        <b/>
        <sz val="10"/>
        <color indexed="8"/>
        <rFont val="Microsoft Sans Serif"/>
        <family val="2"/>
      </rPr>
      <t>Setting and establishment of user fees across the PA system</t>
    </r>
  </si>
  <si>
    <t>(i) A system wide strategy and action plan for user fees is complete and adopted by government</t>
  </si>
  <si>
    <t xml:space="preserve">0: None
1: Partially
2: Satisfactory
3: Fully 
</t>
  </si>
  <si>
    <t xml:space="preserve">If PA sites have tariffs but there is no system strategy score as partial: </t>
  </si>
  <si>
    <t>(ii) The national tourism industry and Ministry are supportive and are partners in the PA user fee system and programmes</t>
  </si>
  <si>
    <t>Tourism strategy does prioritise the environment and PAs</t>
  </si>
  <si>
    <t>(iii) Tourism related infrastructure investment is proposed and developed for PA sites across the network based on analysis of revenue potential and return on investment [8]</t>
  </si>
  <si>
    <t>(iv) Where tourism is promoted PA managers can demonstrate maximum revenue whilst not threatening PA conservation objectives</t>
  </si>
  <si>
    <t>(v) Non tourism user fees are applied and generate additional revenue</t>
  </si>
  <si>
    <r>
      <t>Element 3 -</t>
    </r>
    <r>
      <rPr>
        <b/>
        <sz val="10"/>
        <color indexed="8"/>
        <rFont val="Microsoft Sans Serif"/>
        <family val="2"/>
      </rPr>
      <t xml:space="preserve"> Effective fee collection systems</t>
    </r>
  </si>
  <si>
    <t xml:space="preserve">(i) System wide guidelines for fee collection are complete and approved by PA authorities </t>
  </si>
  <si>
    <t xml:space="preserve">0: None
1: Partially
2: Completely
3: Operational 
</t>
  </si>
  <si>
    <t>(ii)  Fee collection systems are being implemented at PA sites in a cost-effective manner</t>
  </si>
  <si>
    <t>(iii) Fee collection systems are monitored, evaluated and acted upon</t>
  </si>
  <si>
    <t>(iv) PA visitors are satisfied with the professionalism of fee collection and the services provided</t>
  </si>
  <si>
    <t xml:space="preserve">0: None
1: Partially
2: Completely
</t>
  </si>
  <si>
    <t>This can be done through visitor surveys</t>
  </si>
  <si>
    <r>
      <t>Element 4 -</t>
    </r>
    <r>
      <rPr>
        <b/>
        <sz val="10"/>
        <color indexed="8"/>
        <rFont val="Microsoft Sans Serif"/>
        <family val="2"/>
      </rPr>
      <t xml:space="preserve"> Communication strategies to increase public awareness about the rationale for revenue generation mechanisms</t>
    </r>
  </si>
  <si>
    <t>(i) Communication campaigns for the public about tourism fees, conservation taxes etc are widespread and high profile at national level</t>
  </si>
  <si>
    <t>(i) Communication campaigns for the public about PA fees are in place at PA site level</t>
  </si>
  <si>
    <r>
      <t xml:space="preserve">Element 5 - </t>
    </r>
    <r>
      <rPr>
        <b/>
        <sz val="10"/>
        <color indexed="8"/>
        <rFont val="Microsoft Sans Serif"/>
        <family val="2"/>
      </rPr>
      <t>Operational PES schemes for PAs[9]</t>
    </r>
  </si>
  <si>
    <t xml:space="preserve">(i) A system wide strategy and action plan for PES is complete and adopted by government </t>
  </si>
  <si>
    <t xml:space="preserve">0: None
1: Partially
2: Progressing 
3: Fully 
</t>
  </si>
  <si>
    <t>(ii) Pilot PES schemes at select PA sites developed</t>
  </si>
  <si>
    <t>(iii) Operational performance of pilots is monitored, evaluated and reported</t>
  </si>
  <si>
    <t>(iv) Scale up of PES across the PA system is underway</t>
  </si>
  <si>
    <r>
      <t xml:space="preserve">Element 6 - </t>
    </r>
    <r>
      <rPr>
        <b/>
        <sz val="10"/>
        <color indexed="8"/>
        <rFont val="Microsoft Sans Serif"/>
        <family val="2"/>
      </rPr>
      <t>Concessions operating within PAs[10]</t>
    </r>
  </si>
  <si>
    <t>(i) A system wide strategy and implementation action plan is complete and adopted by government for concessions</t>
  </si>
  <si>
    <t>(ii) Concession opportunities are operational at pilot PA sites</t>
  </si>
  <si>
    <t>Hotel/resort conceissions in Popa, Moeyungyi, Hlawka</t>
  </si>
  <si>
    <t>(iii) Operational performance (environmental and financial) of pilots is monitored, evaluated, reported and acted upon</t>
  </si>
  <si>
    <t>(iv) Scale up of concessions across the PA system is underway</t>
  </si>
  <si>
    <r>
      <t>Element 7 -</t>
    </r>
    <r>
      <rPr>
        <b/>
        <sz val="10"/>
        <color indexed="8"/>
        <rFont val="Microsoft Sans Serif"/>
        <family val="2"/>
      </rPr>
      <t xml:space="preserve"> PA training programmes on revenue generation mechanisms</t>
    </r>
  </si>
  <si>
    <t>(1) Training courses run by the government and other competent organizations for PA managers on revenue mechanisms and financial administration</t>
  </si>
  <si>
    <t xml:space="preserve">0: None
1: Limited
2: Satisfactory 
3: Extensive 
</t>
  </si>
  <si>
    <t>Total Score for Component 3</t>
  </si>
  <si>
    <t xml:space="preserve">Total Possible: 71                       </t>
  </si>
  <si>
    <t xml:space="preserve">[1] This element can be omitted in countries where a PA system does not require a Trust Fund due to robust financing within government </t>
  </si>
  <si>
    <t>[2] A national PA Financing Strategy will include targets, policies, tools and approaches</t>
  </si>
  <si>
    <t>[3] This could include budgets for development agencies and local governments for local livelihoods</t>
  </si>
  <si>
    <t>[4] These responsibilities should be found in the Terms of Reference for the posts</t>
  </si>
  <si>
    <t>[5] A PA Business Plan is a plan that analyzes and identifies the financial gap in a PA’s operations, and presents opportunities to mitigate that gap through operational cost efficiencies or revenue generation schemes. It does not refer to business plans for specific concession services within a PA.  Each country may have its own definition and methodology for business plans or may only carry out financial analysis and hence may need to adapt the questions accordingly.</t>
  </si>
  <si>
    <t>[6] Cost-effectiveness is broadly defined as maximizing impact from amount invested and achieving a target impact in the least cost manner.  It is not about lowering costs and resulting impacts.</t>
  </si>
  <si>
    <t>[7] This might include aerial surveys, marine pollution monitoring, economic valuations etc.</t>
  </si>
  <si>
    <t>[8] As tourism infrastructure increases within PAs and in turn increases visitor numbers and PA revenues the score for this item should be increased in proportion to its importance to funding the PA system.</t>
  </si>
  <si>
    <t>[9] Where PES is not appropriate or feasible for a PA system take 12 points off total possible score for the PA system</t>
  </si>
  <si>
    <t>[10] Concessions will be mainly for tourism related services such as visitor centres, giftshops, restaurants, transportation etc</t>
  </si>
  <si>
    <r>
      <rPr>
        <b/>
        <sz val="10"/>
        <color indexed="8"/>
        <rFont val="Microsoft Sans Serif"/>
        <family val="2"/>
      </rPr>
      <t xml:space="preserve">Part III </t>
    </r>
    <r>
      <rPr>
        <sz val="10"/>
        <color indexed="8"/>
        <rFont val="Microsoft Sans Serif"/>
        <family val="2"/>
      </rPr>
      <t>summarizes the total scores and percentages scored by the country in any given year when the exercise is completed.  It shows the total possible score and the total actual score for the PA system and presents the results as a percentage.  Over time changes to the scores can show progress in strengthening the PA financing system.</t>
    </r>
  </si>
  <si>
    <t>PART III- FINANCIAL SCORECARD – SCORING AND MEASURING PROGRESS</t>
  </si>
  <si>
    <t>Total Score for PA System</t>
  </si>
  <si>
    <t>Total Possible Score</t>
  </si>
  <si>
    <t>Actual score as a percentage of the total possible score</t>
  </si>
  <si>
    <t>Percentage scored in previous year or previous time the scorecard was applied [1]</t>
  </si>
  <si>
    <t>NA</t>
  </si>
  <si>
    <t>[1] Insert NA if this is first year of completing scorecard.</t>
  </si>
  <si>
    <t>Annex I – Revenue Projection Estimates</t>
  </si>
  <si>
    <t>This table should be filled out to supplement data presented on revenue generation in both Part I and II.</t>
  </si>
  <si>
    <t>Fees and other revenue generation mechanisms</t>
  </si>
  <si>
    <t xml:space="preserve">Current fee levels </t>
  </si>
  <si>
    <t>Current revenues</t>
  </si>
  <si>
    <t>Proposed  fee  level</t>
  </si>
  <si>
    <t>Estimated revenue</t>
  </si>
  <si>
    <t>Comments</t>
  </si>
  <si>
    <t>Total</t>
  </si>
  <si>
    <t>Annex II – Policy Reform and Strengthening</t>
  </si>
  <si>
    <t>This Table should be filled out to complement information provided in Part II, Component I on the policy and legislative frameworks.  This table presents the list all policies to be reformed, established or strengthened to improve the PA financing system</t>
  </si>
  <si>
    <t>Policy/Law</t>
  </si>
  <si>
    <t>Justification for change or new policy/law</t>
  </si>
  <si>
    <t>Recommended changes</t>
  </si>
  <si>
    <t>Proposed Timeframe</t>
  </si>
  <si>
    <t>Protected Area Law</t>
  </si>
  <si>
    <t>The existing law is unclear on certain types of PAs and PA zonation as well as the role of communties inside PAs. It also does not address how PAs can be financed.</t>
  </si>
  <si>
    <t>Clear definitions of the types of protected areas taking into account community management systems as well as protection of sites of cultural or traditional value. Clear definitions for zonation including clarification of buffer zones. Additional information on the role of communities in management inside protected areas and clear legal definitions of their land rights. Expansion of existing law to include systems of financing with clear management structures to improve PA financing through creative mechanisms such as PES, ecotourism and REDD+.</t>
  </si>
  <si>
    <t>Discussion of the major changes needed will take place in year 1 of the project. A working group to develop new content will be established within Year 1 to draft additional text. A draft PA Law could be in an advanced stage by Year 3 and submitted to parliament in Year 4.</t>
  </si>
  <si>
    <t>Note: Please complete the financial sustainability scorecard for each project that is focusing on improving the financial sustainability of a PA system or an individual PA, per outcome 1.2 in the GEF biodiversity strategy. As we did in GEF-4, we will use the scorecard that was developed by Andrew Bovarnick of UNDP as it addresses our needs in a comprehensive fashion.  
The scorecard has three sections:
Part I – Overall financial status of the protected areas system.  This includes basic protected area information and a financial analysis of the national protected area system.
Part II – Assessing elements of the financing system.
Part III – Scoring.</t>
  </si>
  <si>
    <t>Part I requires financial data to determine the costs, revenues and financing gaps of the PA system both in the current year and as forecast for the future. It provides a quantitative analysis of the PA system and shows the financial data needed by PA planners needed to determine financial targets and hence the quantity of additional funds required to finance effective management of their PA system. As different countries have different accounting systems certain data requirements may vary in their relevance for each country. However, where financial data is absent, the first activity the PA authority should be to generate and collect the data.</t>
  </si>
  <si>
    <r>
      <t>Baseline year (US$):</t>
    </r>
    <r>
      <rPr>
        <sz val="10"/>
        <color rgb="FF000090"/>
        <rFont val="Verdana"/>
        <family val="2"/>
      </rPr>
      <t xml:space="preserve"> 2013-14 Financial Year. Exchange rate 1 USD = 932 MMK</t>
    </r>
    <r>
      <rPr>
        <sz val="10"/>
        <rFont val="Verdana"/>
        <family val="2"/>
      </rPr>
      <t xml:space="preserve"> [1][2]</t>
    </r>
  </si>
  <si>
    <r>
      <t>Update year (US$):</t>
    </r>
    <r>
      <rPr>
        <sz val="8"/>
        <color rgb="FF000090"/>
        <rFont val="Verdana"/>
        <family val="2"/>
      </rPr>
      <t xml:space="preserve"> all prices expressed at 2017 USD, based on data from FY 2016/17 (1  USD = 1,382 MMK) &amp; FY 2014/15 (1  USD = 1,025 MMK)</t>
    </r>
    <r>
      <rPr>
        <sz val="10"/>
        <color rgb="FF000090"/>
        <rFont val="Verdana"/>
        <family val="2"/>
      </rPr>
      <t xml:space="preserve"> </t>
    </r>
    <r>
      <rPr>
        <sz val="10"/>
        <rFont val="Verdana"/>
        <family val="2"/>
      </rPr>
      <t>[1][2]</t>
    </r>
  </si>
  <si>
    <r>
      <t>Comments (</t>
    </r>
    <r>
      <rPr>
        <b/>
        <sz val="10"/>
        <color rgb="FFFF0000"/>
        <rFont val="Microsoft Sans Serif"/>
        <family val="2"/>
      </rPr>
      <t xml:space="preserve">from baseline scorecard) </t>
    </r>
    <r>
      <rPr>
        <b/>
        <sz val="10"/>
        <color indexed="8"/>
        <rFont val="Microsoft Sans Serif"/>
        <family val="2"/>
      </rPr>
      <t>Add the source of data and state confidence in data (low, medium, high)</t>
    </r>
  </si>
  <si>
    <t>Indicate total economic value of PAs (if studies available)[7]. None. General assessment of ecosystem services in: Emerton, L. and Yan Ming Aung. 2013. The Economic Value of Forest Ecosystem Services in Myanmar and Options for Sustainable Financing. International Management Group, Yangon.</t>
  </si>
  <si>
    <r>
      <t xml:space="preserve">Specify whether PA generated revenues are retained directly in the PA system or are sent to government and then returned back to the PA system
</t>
    </r>
    <r>
      <rPr>
        <sz val="10"/>
        <color rgb="FF000090"/>
        <rFont val="Verdana"/>
        <family val="2"/>
      </rPr>
      <t>Except for Thaninthayi Nature Reserve Project, which is run separately</t>
    </r>
  </si>
  <si>
    <t xml:space="preserve">State any extraordinary levels of capital investment in a given year                                                                                                                                 State degree of disbursement/executed – total annual expenditures as % of available finances (line item 5.)
         </t>
  </si>
  <si>
    <t xml:space="preserve">Where possible breakdown by terrestrial and marine sub-systems. 
Estimated financing needs are based upon assuming Myanmar has 10% of its area protected (the Government target, 67658km-square), with a budget of $277/km-square (which is the estimated financing needs for an effective protected area from James et al. 2001 Bioscience) corrected for inflation assuming 5%/year. Marine PAs would be additional. </t>
  </si>
  <si>
    <r>
      <t xml:space="preserve">A. Estimated financing needs for </t>
    </r>
    <r>
      <rPr>
        <i/>
        <sz val="10"/>
        <rFont val="Verdana"/>
        <family val="2"/>
      </rPr>
      <t>basic</t>
    </r>
    <r>
      <rPr>
        <sz val="10"/>
        <rFont val="Verdana"/>
        <family val="2"/>
      </rPr>
      <t xml:space="preserve"> management costs (operational and investments) to be covered</t>
    </r>
  </si>
  <si>
    <r>
      <t xml:space="preserve">B. Estimated financing needs for </t>
    </r>
    <r>
      <rPr>
        <i/>
        <sz val="10"/>
        <rFont val="Verdana"/>
        <family val="2"/>
      </rPr>
      <t>optimal</t>
    </r>
    <r>
      <rPr>
        <sz val="10"/>
        <rFont val="Verdana"/>
        <family val="2"/>
      </rPr>
      <t xml:space="preserve"> management costs (operational and investments) to be covered</t>
    </r>
  </si>
  <si>
    <t xml:space="preserve">Summarize methodology used to make estimate. 
Estimated financing needs are based upon the current PA network which covers 5.6% of Myanmar's area, with a budget of $277/km-square (which is the estimated financing needs for an effective protected area from James et al. 2001 Bioscience) corrected for inflation assuming 5%/year. Marine PAs would be additional. </t>
  </si>
  <si>
    <t xml:space="preserve">Insert additional costs required for land purchase for new PAs.
Estimated financing needs are based upon assuming Myanmar has 10% of its area protected (the Government target, 67658km-square), with a budget of $277/km-square (which is the estimated financing needs for an effective protected area from James et al. 2001 Bioscience) corrected for inflation assuming 5%/year. Marine PAs would be additional. </t>
  </si>
  <si>
    <r>
      <t>5. Projected annual financing gap for basic expenditure scenario in year X+5</t>
    </r>
    <r>
      <rPr>
        <vertAlign val="superscript"/>
        <sz val="10"/>
        <rFont val="Verdana"/>
        <family val="2"/>
      </rPr>
      <t>[12],[13]</t>
    </r>
  </si>
  <si>
    <r>
      <t>Financial data collection needs</t>
    </r>
    <r>
      <rPr>
        <sz val="10"/>
        <rFont val="Verdana"/>
        <family val="2"/>
      </rPr>
      <t xml:space="preserve"> </t>
    </r>
  </si>
  <si>
    <t>Part II of the scorecard is compartmentalized into three fundamental components for a fully functioning financial system at the site and system level – (i) legal, regulatory  and institutional frameworks, (ii) business planning and tools for cost-effective management (eg accounting practices) and (iii) tools for revenue generation.  
COMPONENT 1: LEGAL, REGULATORY AND INSTITUTIONAL FRAMEWORKS THAT ENABLE SUSTAINABLE PA FINANCING
Legal, policy, regulatory and institutional frameworks affecting PA financing systems need to be clearly defined and supportive of effective financial planning, revenue generation, revenue retention and management. Institutional responsibilities must be clearly delineated and agreed, and an enabling policy and legal environment in place. Institutional governance structures must enable and require the use of effective, transparent mechanisms for allocation, management and accounting of revenues and expenditures.
COMPONENT 2: BUSINESS PLANNING AND TOOLS FOR COST-EFFECTIVE MANAGEMENT 
Financial planning, accounting and business planning are important tools for cost-effective management when undertaken on a regular and systematic basis. Effective financial planning requires accurate knowledge not only of revenues, but also of expenditure levels, patterns and investment requirements. Options for balancing the costs/revenues equation should include equal consideration of revenue increases and cost control. Good financial planning enables PA managers to make strategic financial decisions such as allocating spending to match management priorities, and identifying appropriate cost reductions and potential cash flow problems. Improved planning can also help raise more funds as donors and governments feel more assured that their funds will be more effectively invested in the protected area system. 
COMPONENT 3: TOOLS FOR REVENUE GENERATION AND MOBILIZATION
PA systems must be able to attract and take advantage of all existing and potential revenue mechanisms within the context of their overall management priorities. Diversification of revenue sources is a powerful strategy to reduce vulnerability to external shocks and dependency on limited government budgets. Sources of revenue for protected area systems can include traditional funding sources – tourism entrance fees – along with innovative ones such as debt swaps, tourism concession arrangements, payments for water and carbon services and in some cases, carefully controlled levels of resource extraction.</t>
  </si>
  <si>
    <t>Baseline score</t>
  </si>
  <si>
    <t>Updated score</t>
  </si>
  <si>
    <r>
      <t xml:space="preserve">Element 1 – </t>
    </r>
    <r>
      <rPr>
        <sz val="10"/>
        <rFont val="Verdana"/>
        <family val="2"/>
      </rPr>
      <t>Legal, policy and regulatory support for revenue generation by PAs</t>
    </r>
  </si>
  <si>
    <r>
      <t>Element 2 -</t>
    </r>
    <r>
      <rPr>
        <sz val="10"/>
        <rFont val="Verdana"/>
        <family val="2"/>
      </rPr>
      <t xml:space="preserve"> Legal, policy and regulatory support for revenue retention and sharing within the PA system</t>
    </r>
  </si>
  <si>
    <r>
      <t xml:space="preserve">Specify % to be retained:
</t>
    </r>
    <r>
      <rPr>
        <sz val="10"/>
        <color theme="3"/>
        <rFont val="Verdana"/>
        <family val="2"/>
      </rPr>
      <t>Note: except for Thaninthayi Nature Reserve</t>
    </r>
  </si>
  <si>
    <r>
      <t xml:space="preserve">Element 3 - </t>
    </r>
    <r>
      <rPr>
        <sz val="10"/>
        <rFont val="Verdana"/>
        <family val="2"/>
      </rPr>
      <t>Legal and regulatory conditions for establishing Funds (endowment, sinking or revolving)[1]</t>
    </r>
  </si>
  <si>
    <r>
      <t>Element 4 -</t>
    </r>
    <r>
      <rPr>
        <sz val="10"/>
        <rFont val="Verdana"/>
        <family val="2"/>
      </rPr>
      <t xml:space="preserve"> Legal, policy and regulatory support for alternative institutional arrangements for PA management to reduce cost burden to government</t>
    </r>
  </si>
  <si>
    <r>
      <rPr>
        <sz val="10"/>
        <rFont val="Verdana"/>
        <family val="2"/>
      </rPr>
      <t>Element 5 –National PA Financing Strategies</t>
    </r>
  </si>
  <si>
    <r>
      <t>Element 6 -</t>
    </r>
    <r>
      <rPr>
        <sz val="10"/>
        <rFont val="Verdana"/>
        <family val="2"/>
      </rPr>
      <t xml:space="preserve"> Economic valuation of protected area systems (ecosystem services, tourism based employment etc)</t>
    </r>
  </si>
  <si>
    <r>
      <t>Element 7 -</t>
    </r>
    <r>
      <rPr>
        <sz val="10"/>
        <rFont val="Verdana"/>
        <family val="2"/>
      </rPr>
      <t xml:space="preserve"> Improved government budgeting for PA systems</t>
    </r>
  </si>
  <si>
    <r>
      <t>Element 8 -</t>
    </r>
    <r>
      <rPr>
        <sz val="10"/>
        <rFont val="Verdana"/>
        <family val="2"/>
      </rPr>
      <t xml:space="preserve"> Clearly defined institutional responsibilities for financial management of PAs</t>
    </r>
  </si>
  <si>
    <r>
      <rPr>
        <sz val="10"/>
        <rFont val="Verdana"/>
        <family val="2"/>
      </rPr>
      <t>Element 9 - Well-defined staffing requirements, profiles and incentives at site and system level</t>
    </r>
  </si>
  <si>
    <r>
      <t xml:space="preserve">Element 1 – </t>
    </r>
    <r>
      <rPr>
        <sz val="10"/>
        <rFont val="Verdana"/>
        <family val="2"/>
      </rPr>
      <t>PA site-level management and business planning</t>
    </r>
  </si>
  <si>
    <r>
      <t>Element 2 -</t>
    </r>
    <r>
      <rPr>
        <sz val="10"/>
        <rFont val="Verdana"/>
        <family val="2"/>
      </rPr>
      <t xml:space="preserve"> Operational, transparent and useful accounting and auditing systems</t>
    </r>
  </si>
  <si>
    <r>
      <t>Element 3 -</t>
    </r>
    <r>
      <rPr>
        <sz val="10"/>
        <rFont val="Verdana"/>
        <family val="2"/>
      </rPr>
      <t xml:space="preserve"> Systems for monitoring and reporting on financial management performance</t>
    </r>
  </si>
  <si>
    <r>
      <t>Element 4 -</t>
    </r>
    <r>
      <rPr>
        <sz val="10"/>
        <rFont val="Verdana"/>
        <family val="2"/>
      </rPr>
      <t xml:space="preserve"> Methods for allocating funds across individual PA sites</t>
    </r>
  </si>
  <si>
    <r>
      <t xml:space="preserve">Element 1 - </t>
    </r>
    <r>
      <rPr>
        <sz val="10"/>
        <rFont val="Verdana"/>
        <family val="2"/>
      </rPr>
      <t>Number and variety of revenue sources used across the PA system</t>
    </r>
  </si>
  <si>
    <r>
      <t xml:space="preserve">Element 2 - </t>
    </r>
    <r>
      <rPr>
        <sz val="10"/>
        <rFont val="Verdana"/>
        <family val="2"/>
      </rPr>
      <t>Setting and establishment of user fees across the PA system</t>
    </r>
  </si>
  <si>
    <r>
      <t>Element 3 -</t>
    </r>
    <r>
      <rPr>
        <sz val="10"/>
        <rFont val="Verdana"/>
        <family val="2"/>
      </rPr>
      <t xml:space="preserve"> Effective fee collection systems</t>
    </r>
  </si>
  <si>
    <r>
      <t>Element 4 -</t>
    </r>
    <r>
      <rPr>
        <sz val="10"/>
        <rFont val="Verdana"/>
        <family val="2"/>
      </rPr>
      <t xml:space="preserve"> Communication strategies to increase public awareness about the rationale for revenue generation mechanisms</t>
    </r>
  </si>
  <si>
    <r>
      <t xml:space="preserve">Element 5 - </t>
    </r>
    <r>
      <rPr>
        <sz val="10"/>
        <rFont val="Verdana"/>
        <family val="2"/>
      </rPr>
      <t>Operational PES schemes for PAs[9]</t>
    </r>
  </si>
  <si>
    <r>
      <t xml:space="preserve">Element 6 - </t>
    </r>
    <r>
      <rPr>
        <sz val="10"/>
        <rFont val="Verdana"/>
        <family val="2"/>
      </rPr>
      <t>Concessions operating within PAs[10]</t>
    </r>
  </si>
  <si>
    <r>
      <t>Element 7 -</t>
    </r>
    <r>
      <rPr>
        <sz val="10"/>
        <rFont val="Verdana"/>
        <family val="2"/>
      </rPr>
      <t xml:space="preserve"> PA training programmes on revenue generation mechanisms</t>
    </r>
  </si>
  <si>
    <t>Part III summarizes the total scores and percentages scored by the country in any given year when the exercise is completed.  It shows the total possible score and the total actual score for the PA system and presents the results as a percentage.  Over time changes to the scores can show progress in strengthening the PA financing system.</t>
  </si>
  <si>
    <t>N/A</t>
  </si>
  <si>
    <t>No revenue projections are available from NWCD</t>
  </si>
  <si>
    <t xml:space="preserve">Annex 9 - Tracking Tool for Biodiversity Projects in GEF-3, GEF-4, and GEF-5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</si>
</sst>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409]* #,##0_ ;_-[$$-409]* \-#,##0\ ;_-[$$-409]* &quot;-&quot;_ ;_-@_ "/>
    <numFmt numFmtId="165" formatCode="_(* #,##0_);_(* \(#,##0\);_(* &quot;-&quot;??_);_(@_)"/>
    <numFmt numFmtId="166" formatCode="[$$-409]#,##0.00"/>
    <numFmt numFmtId="167" formatCode="_-[$$-409]* #,##0.00_ ;_-[$$-409]* \-#,##0.00\ ;_-[$$-409]* &quot;-&quot;??_ ;_-@_ "/>
  </numFmts>
  <fonts count="25" x14ac:knownFonts="1">
    <font>
      <sz val="12"/>
      <color theme="1"/>
      <name val="Calibri"/>
      <family val="2"/>
      <scheme val="minor"/>
    </font>
    <font>
      <sz val="10"/>
      <name val="Verdana"/>
      <family val="2"/>
    </font>
    <font>
      <b/>
      <sz val="18"/>
      <color indexed="8"/>
      <name val="Microsoft Sans Serif"/>
      <family val="2"/>
    </font>
    <font>
      <sz val="10"/>
      <color indexed="8"/>
      <name val="Microsoft Sans Serif"/>
      <family val="2"/>
    </font>
    <font>
      <b/>
      <sz val="12"/>
      <color indexed="8"/>
      <name val="Microsoft Sans Serif"/>
      <family val="2"/>
    </font>
    <font>
      <b/>
      <sz val="10"/>
      <color indexed="8"/>
      <name val="Microsoft Sans Serif"/>
      <family val="2"/>
    </font>
    <font>
      <b/>
      <i/>
      <sz val="10"/>
      <color indexed="8"/>
      <name val="Microsoft Sans Serif"/>
      <family val="2"/>
    </font>
    <font>
      <sz val="10"/>
      <color indexed="12"/>
      <name val="Microsoft Sans Serif"/>
      <family val="2"/>
    </font>
    <font>
      <sz val="10"/>
      <color indexed="12"/>
      <name val="Verdana"/>
      <family val="2"/>
    </font>
    <font>
      <sz val="10"/>
      <color indexed="8"/>
      <name val="Times New Roman"/>
      <family val="1"/>
    </font>
    <font>
      <b/>
      <sz val="10"/>
      <color rgb="FF000090"/>
      <name val="Microsoft Sans Serif"/>
      <family val="2"/>
    </font>
    <font>
      <sz val="10"/>
      <color rgb="FF000090"/>
      <name val="Microsoft Sans Serif"/>
      <family val="2"/>
    </font>
    <font>
      <sz val="10"/>
      <color theme="3"/>
      <name val="Microsoft Sans Serif"/>
      <family val="2"/>
    </font>
    <font>
      <i/>
      <sz val="10"/>
      <color indexed="8"/>
      <name val="Microsoft Sans Serif"/>
      <family val="2"/>
    </font>
    <font>
      <vertAlign val="superscript"/>
      <sz val="10"/>
      <color indexed="8"/>
      <name val="Microsoft Sans Serif"/>
      <family val="2"/>
    </font>
    <font>
      <sz val="10"/>
      <color indexed="62"/>
      <name val="Calibri"/>
      <family val="2"/>
    </font>
    <font>
      <sz val="10"/>
      <color indexed="62"/>
      <name val="Microsoft Sans Serif"/>
      <family val="2"/>
    </font>
    <font>
      <sz val="10"/>
      <color theme="0"/>
      <name val="Microsoft Sans Serif"/>
      <family val="2"/>
    </font>
    <font>
      <sz val="10"/>
      <color rgb="FF000090"/>
      <name val="Verdana"/>
      <family val="2"/>
    </font>
    <font>
      <sz val="8"/>
      <color rgb="FF000090"/>
      <name val="Verdana"/>
      <family val="2"/>
    </font>
    <font>
      <b/>
      <sz val="10"/>
      <color rgb="FFFF0000"/>
      <name val="Microsoft Sans Serif"/>
      <family val="2"/>
    </font>
    <font>
      <i/>
      <sz val="10"/>
      <name val="Verdana"/>
      <family val="2"/>
    </font>
    <font>
      <vertAlign val="superscript"/>
      <sz val="10"/>
      <name val="Verdana"/>
      <family val="2"/>
    </font>
    <font>
      <sz val="10"/>
      <color theme="3"/>
      <name val="Verdana"/>
      <family val="2"/>
    </font>
    <font>
      <sz val="10"/>
      <color theme="1"/>
      <name val="Calibri"/>
      <family val="2"/>
      <scheme val="minor"/>
    </font>
  </fonts>
  <fills count="10">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indexed="47"/>
      </patternFill>
    </fill>
    <fill>
      <patternFill patternType="solid">
        <fgColor theme="9" tint="0.79998168889431442"/>
        <bgColor indexed="64"/>
      </patternFill>
    </fill>
    <fill>
      <patternFill patternType="solid">
        <fgColor rgb="FFFFFFCC"/>
        <bgColor indexed="64"/>
      </patternFill>
    </fill>
  </fills>
  <borders count="2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top style="medium">
        <color auto="1"/>
      </top>
      <bottom style="thin">
        <color auto="1"/>
      </bottom>
      <diagonal/>
    </border>
  </borders>
  <cellStyleXfs count="6">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5" fillId="4" borderId="0" applyNumberFormat="0" applyAlignment="0" applyProtection="0"/>
    <xf numFmtId="0" fontId="24" fillId="0" borderId="0"/>
  </cellStyleXfs>
  <cellXfs count="237">
    <xf numFmtId="0" fontId="0" fillId="0" borderId="0" xfId="0"/>
    <xf numFmtId="0" fontId="2" fillId="0" borderId="0" xfId="1" applyFont="1" applyBorder="1" applyAlignment="1" applyProtection="1">
      <alignment horizontal="right" vertical="center"/>
    </xf>
    <xf numFmtId="0" fontId="3" fillId="0" borderId="0" xfId="1" applyFont="1" applyBorder="1" applyProtection="1"/>
    <xf numFmtId="0" fontId="4" fillId="2" borderId="1"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3" fillId="0" borderId="0" xfId="1" applyFont="1" applyFill="1" applyBorder="1" applyProtection="1"/>
    <xf numFmtId="0" fontId="3" fillId="2" borderId="5" xfId="1" applyFont="1" applyFill="1" applyBorder="1" applyAlignment="1" applyProtection="1">
      <alignment horizontal="left" vertical="top" wrapText="1"/>
    </xf>
    <xf numFmtId="0" fontId="3" fillId="2" borderId="6" xfId="1" applyFont="1" applyFill="1" applyBorder="1" applyAlignment="1" applyProtection="1">
      <alignment horizontal="left" vertical="top" wrapText="1"/>
    </xf>
    <xf numFmtId="0" fontId="6" fillId="2" borderId="7" xfId="1" applyFont="1" applyFill="1" applyBorder="1" applyAlignment="1" applyProtection="1">
      <alignment horizontal="left" vertical="center" wrapText="1"/>
    </xf>
    <xf numFmtId="0" fontId="6" fillId="2" borderId="8" xfId="1" applyFont="1" applyFill="1" applyBorder="1" applyAlignment="1" applyProtection="1">
      <alignment horizontal="left" vertical="center" wrapText="1"/>
    </xf>
    <xf numFmtId="0" fontId="3" fillId="0" borderId="0" xfId="1" applyFont="1" applyBorder="1" applyAlignment="1" applyProtection="1">
      <alignment horizontal="right" vertical="center" wrapText="1"/>
    </xf>
    <xf numFmtId="0" fontId="3" fillId="0" borderId="0" xfId="1" applyFont="1" applyBorder="1" applyAlignment="1" applyProtection="1">
      <alignment horizontal="center"/>
    </xf>
    <xf numFmtId="0" fontId="3" fillId="0" borderId="0" xfId="1" applyFont="1" applyBorder="1" applyAlignment="1" applyProtection="1">
      <alignment horizontal="left" vertical="center"/>
    </xf>
    <xf numFmtId="0" fontId="5" fillId="3" borderId="0" xfId="1" applyFont="1" applyFill="1" applyBorder="1" applyAlignment="1" applyProtection="1">
      <alignment horizontal="left"/>
    </xf>
    <xf numFmtId="0" fontId="5" fillId="0" borderId="0" xfId="1" applyFont="1" applyBorder="1" applyAlignment="1" applyProtection="1">
      <alignment horizontal="left" vertical="top" wrapText="1"/>
    </xf>
    <xf numFmtId="0" fontId="5" fillId="3" borderId="9" xfId="1" applyFont="1" applyFill="1" applyBorder="1" applyAlignment="1" applyProtection="1">
      <alignment horizontal="left" vertical="top" wrapText="1"/>
    </xf>
    <xf numFmtId="0" fontId="3" fillId="4" borderId="1" xfId="1" applyFont="1" applyFill="1" applyBorder="1" applyAlignment="1">
      <alignment vertical="top" wrapText="1"/>
    </xf>
    <xf numFmtId="0" fontId="3" fillId="4" borderId="2" xfId="1" applyFont="1" applyFill="1" applyBorder="1" applyAlignment="1">
      <alignment vertical="top" wrapText="1"/>
    </xf>
    <xf numFmtId="0" fontId="3" fillId="0" borderId="0" xfId="1" applyFont="1" applyBorder="1" applyAlignment="1" applyProtection="1">
      <alignment wrapText="1"/>
    </xf>
    <xf numFmtId="0" fontId="5" fillId="0" borderId="10" xfId="1" applyFont="1" applyBorder="1" applyAlignment="1">
      <alignment vertical="top" wrapText="1"/>
    </xf>
    <xf numFmtId="0" fontId="7" fillId="0" borderId="11" xfId="1" applyFont="1" applyBorder="1" applyAlignment="1">
      <alignment wrapText="1"/>
    </xf>
    <xf numFmtId="3" fontId="8" fillId="0" borderId="0" xfId="1" applyNumberFormat="1" applyFont="1"/>
    <xf numFmtId="0" fontId="3" fillId="0" borderId="11" xfId="1" applyFont="1" applyBorder="1" applyAlignment="1">
      <alignment vertical="top" wrapText="1"/>
    </xf>
    <xf numFmtId="0" fontId="7" fillId="0" borderId="11" xfId="1" applyFont="1" applyBorder="1" applyAlignment="1">
      <alignment vertical="top" wrapText="1"/>
    </xf>
    <xf numFmtId="0" fontId="3" fillId="0" borderId="10" xfId="1" applyFont="1" applyBorder="1" applyAlignment="1">
      <alignment vertical="top" wrapText="1"/>
    </xf>
    <xf numFmtId="0" fontId="5" fillId="0" borderId="10" xfId="1" applyFont="1" applyBorder="1" applyAlignment="1">
      <alignment vertical="center" wrapText="1"/>
    </xf>
    <xf numFmtId="0" fontId="3" fillId="0" borderId="3" xfId="1" applyFont="1" applyBorder="1" applyAlignment="1">
      <alignment vertical="top" wrapText="1"/>
    </xf>
    <xf numFmtId="0" fontId="3" fillId="0" borderId="4" xfId="1" applyFont="1" applyBorder="1" applyAlignment="1">
      <alignment vertical="top" wrapText="1"/>
    </xf>
    <xf numFmtId="0" fontId="3" fillId="0" borderId="0" xfId="1" applyFont="1"/>
    <xf numFmtId="0" fontId="3" fillId="0" borderId="0" xfId="1" applyFont="1"/>
    <xf numFmtId="0" fontId="9" fillId="0" borderId="0" xfId="1" applyFont="1"/>
    <xf numFmtId="0" fontId="1" fillId="0" borderId="0" xfId="1"/>
    <xf numFmtId="0" fontId="5" fillId="3" borderId="0" xfId="1" applyFont="1" applyFill="1" applyBorder="1" applyAlignment="1" applyProtection="1">
      <alignment horizontal="left" vertical="top" wrapText="1"/>
    </xf>
    <xf numFmtId="0" fontId="5" fillId="0" borderId="0" xfId="1" applyFont="1" applyFill="1" applyBorder="1" applyProtection="1"/>
    <xf numFmtId="43" fontId="5" fillId="4" borderId="1" xfId="2" applyFont="1" applyFill="1" applyBorder="1" applyAlignment="1">
      <alignment vertical="top" wrapText="1"/>
    </xf>
    <xf numFmtId="43" fontId="5" fillId="4" borderId="2" xfId="2" applyFont="1" applyFill="1" applyBorder="1" applyAlignment="1">
      <alignment vertical="top" wrapText="1"/>
    </xf>
    <xf numFmtId="43" fontId="5" fillId="4" borderId="2" xfId="2" applyFont="1" applyFill="1" applyBorder="1" applyAlignment="1">
      <alignment horizontal="left" vertical="top" wrapText="1"/>
    </xf>
    <xf numFmtId="0" fontId="3" fillId="0" borderId="0" xfId="1" applyFont="1" applyFill="1" applyBorder="1" applyAlignment="1" applyProtection="1">
      <alignment wrapText="1"/>
    </xf>
    <xf numFmtId="0" fontId="5" fillId="0" borderId="11" xfId="1" applyFont="1" applyBorder="1" applyAlignment="1">
      <alignment vertical="top" wrapText="1"/>
    </xf>
    <xf numFmtId="0" fontId="3" fillId="5" borderId="11" xfId="1" applyFont="1" applyFill="1" applyBorder="1" applyAlignment="1">
      <alignment horizontal="center" vertical="top" wrapText="1"/>
    </xf>
    <xf numFmtId="0" fontId="3" fillId="5" borderId="10" xfId="1" applyFont="1" applyFill="1" applyBorder="1" applyAlignment="1">
      <alignment vertical="top" wrapText="1"/>
    </xf>
    <xf numFmtId="164" fontId="5" fillId="5" borderId="11" xfId="1" applyNumberFormat="1" applyFont="1" applyFill="1" applyBorder="1" applyAlignment="1">
      <alignment horizontal="right" vertical="top" wrapText="1"/>
    </xf>
    <xf numFmtId="0" fontId="3" fillId="5" borderId="11" xfId="1" applyFont="1" applyFill="1" applyBorder="1" applyAlignment="1">
      <alignment horizontal="center" vertical="top" wrapText="1"/>
    </xf>
    <xf numFmtId="43" fontId="5" fillId="4" borderId="11" xfId="2" applyFont="1" applyFill="1" applyBorder="1" applyAlignment="1">
      <alignment horizontal="left" vertical="top" wrapText="1"/>
    </xf>
    <xf numFmtId="43" fontId="3" fillId="0" borderId="0" xfId="2" applyFont="1" applyBorder="1" applyProtection="1"/>
    <xf numFmtId="164" fontId="3" fillId="0" borderId="11" xfId="1" applyNumberFormat="1" applyFont="1" applyBorder="1" applyAlignment="1">
      <alignment horizontal="right" vertical="top" wrapText="1"/>
    </xf>
    <xf numFmtId="0" fontId="3" fillId="0" borderId="11" xfId="1" applyFont="1" applyBorder="1" applyAlignment="1">
      <alignment horizontal="center" vertical="top" wrapText="1"/>
    </xf>
    <xf numFmtId="0" fontId="11" fillId="5" borderId="12" xfId="1" applyFont="1" applyFill="1" applyBorder="1" applyAlignment="1">
      <alignment horizontal="left" vertical="top" wrapText="1"/>
    </xf>
    <xf numFmtId="0" fontId="11" fillId="5" borderId="13" xfId="1" applyFont="1" applyFill="1" applyBorder="1" applyAlignment="1">
      <alignment horizontal="left" vertical="top" wrapText="1"/>
    </xf>
    <xf numFmtId="0" fontId="11" fillId="5" borderId="14" xfId="1" applyFont="1" applyFill="1" applyBorder="1" applyAlignment="1">
      <alignment horizontal="left" vertical="top" wrapText="1"/>
    </xf>
    <xf numFmtId="0" fontId="3" fillId="0" borderId="11" xfId="1" applyFont="1" applyBorder="1" applyAlignment="1">
      <alignment horizontal="right" vertical="top" wrapText="1"/>
    </xf>
    <xf numFmtId="164" fontId="5" fillId="0" borderId="11" xfId="1" applyNumberFormat="1" applyFont="1" applyBorder="1" applyAlignment="1">
      <alignment horizontal="right" vertical="top" wrapText="1"/>
    </xf>
    <xf numFmtId="0" fontId="3" fillId="5" borderId="11" xfId="1" applyFont="1" applyFill="1" applyBorder="1" applyAlignment="1">
      <alignment vertical="top" wrapText="1"/>
    </xf>
    <xf numFmtId="43" fontId="3" fillId="4" borderId="11" xfId="2" applyFont="1" applyFill="1" applyBorder="1" applyAlignment="1">
      <alignment horizontal="left" vertical="top" wrapText="1"/>
    </xf>
    <xf numFmtId="0" fontId="3" fillId="5" borderId="11" xfId="1" applyFont="1" applyFill="1" applyBorder="1" applyAlignment="1">
      <alignment horizontal="right" vertical="top" wrapText="1"/>
    </xf>
    <xf numFmtId="43" fontId="5" fillId="4" borderId="12" xfId="2" applyFont="1" applyFill="1" applyBorder="1" applyAlignment="1">
      <alignment horizontal="center" vertical="top" wrapText="1"/>
    </xf>
    <xf numFmtId="43" fontId="5" fillId="4" borderId="13" xfId="2" applyFont="1" applyFill="1" applyBorder="1" applyAlignment="1">
      <alignment horizontal="center" vertical="top" wrapText="1"/>
    </xf>
    <xf numFmtId="0" fontId="3" fillId="5" borderId="11" xfId="1" applyFont="1" applyFill="1" applyBorder="1" applyAlignment="1">
      <alignment horizontal="left" vertical="top" wrapText="1"/>
    </xf>
    <xf numFmtId="0" fontId="3" fillId="0" borderId="11" xfId="1" applyFont="1" applyFill="1" applyBorder="1" applyAlignment="1">
      <alignment horizontal="right" vertical="top" wrapText="1"/>
    </xf>
    <xf numFmtId="0" fontId="11" fillId="5" borderId="11" xfId="1" applyFont="1" applyFill="1" applyBorder="1" applyAlignment="1">
      <alignment horizontal="left" vertical="top" wrapText="1"/>
    </xf>
    <xf numFmtId="0" fontId="3" fillId="5" borderId="0" xfId="1" applyFont="1" applyFill="1" applyBorder="1" applyAlignment="1">
      <alignment vertical="top" wrapText="1"/>
    </xf>
    <xf numFmtId="0" fontId="3" fillId="0" borderId="10" xfId="1" applyFont="1" applyBorder="1" applyAlignment="1">
      <alignment vertical="top" wrapText="1"/>
    </xf>
    <xf numFmtId="0" fontId="3" fillId="0" borderId="11" xfId="1" applyFont="1" applyBorder="1" applyAlignment="1">
      <alignment horizontal="right" vertical="top" wrapText="1"/>
    </xf>
    <xf numFmtId="0" fontId="3" fillId="0" borderId="11" xfId="1" applyFont="1" applyBorder="1" applyAlignment="1">
      <alignment horizontal="center" vertical="top" wrapText="1"/>
    </xf>
    <xf numFmtId="0" fontId="3" fillId="4" borderId="11" xfId="1" applyFont="1" applyFill="1" applyBorder="1" applyAlignment="1">
      <alignment horizontal="center" vertical="top" wrapText="1"/>
    </xf>
    <xf numFmtId="9" fontId="3" fillId="0" borderId="11" xfId="1" applyNumberFormat="1" applyFont="1" applyBorder="1" applyAlignment="1">
      <alignment horizontal="right" vertical="center" wrapText="1"/>
    </xf>
    <xf numFmtId="0" fontId="3" fillId="5" borderId="12" xfId="1" applyFont="1" applyFill="1" applyBorder="1" applyAlignment="1">
      <alignment horizontal="center" vertical="top" wrapText="1"/>
    </xf>
    <xf numFmtId="0" fontId="3" fillId="5" borderId="13" xfId="1" applyFont="1" applyFill="1" applyBorder="1" applyAlignment="1">
      <alignment horizontal="center" vertical="top" wrapText="1"/>
    </xf>
    <xf numFmtId="0" fontId="3" fillId="5" borderId="10" xfId="1" applyFont="1" applyFill="1" applyBorder="1" applyAlignment="1">
      <alignment horizontal="left" vertical="top" wrapText="1"/>
    </xf>
    <xf numFmtId="164" fontId="3" fillId="0" borderId="0" xfId="1" applyNumberFormat="1" applyFont="1" applyBorder="1" applyAlignment="1" applyProtection="1">
      <alignment horizontal="center" vertical="top"/>
    </xf>
    <xf numFmtId="9" fontId="3" fillId="5" borderId="11" xfId="3" applyFont="1" applyFill="1" applyBorder="1" applyAlignment="1">
      <alignment horizontal="right" vertical="top" wrapText="1"/>
    </xf>
    <xf numFmtId="0" fontId="12" fillId="5" borderId="11" xfId="1" applyFont="1" applyFill="1" applyBorder="1" applyAlignment="1">
      <alignment horizontal="left" vertical="top" wrapText="1"/>
    </xf>
    <xf numFmtId="0" fontId="3" fillId="0" borderId="0" xfId="1" applyFont="1" applyFill="1" applyBorder="1" applyAlignment="1" applyProtection="1">
      <alignment vertical="top" wrapText="1"/>
    </xf>
    <xf numFmtId="0" fontId="3" fillId="6" borderId="11" xfId="1" applyFont="1" applyFill="1" applyBorder="1" applyAlignment="1">
      <alignment horizontal="right" vertical="top" wrapText="1"/>
    </xf>
    <xf numFmtId="164" fontId="3" fillId="0" borderId="15" xfId="1" applyNumberFormat="1" applyFont="1" applyBorder="1" applyAlignment="1">
      <alignment horizontal="center" vertical="top" wrapText="1"/>
    </xf>
    <xf numFmtId="164" fontId="3" fillId="0" borderId="16" xfId="1" applyNumberFormat="1" applyFont="1" applyBorder="1" applyAlignment="1">
      <alignment horizontal="center" vertical="top" wrapText="1"/>
    </xf>
    <xf numFmtId="164" fontId="3" fillId="0" borderId="17" xfId="1" applyNumberFormat="1" applyFont="1" applyBorder="1" applyAlignment="1">
      <alignment horizontal="center" vertical="top" wrapText="1"/>
    </xf>
    <xf numFmtId="0" fontId="3" fillId="6" borderId="11" xfId="1" applyFont="1" applyFill="1" applyBorder="1" applyAlignment="1">
      <alignment horizontal="center" vertical="top" wrapText="1"/>
    </xf>
    <xf numFmtId="0" fontId="3" fillId="6" borderId="11" xfId="1" applyFont="1" applyFill="1" applyBorder="1" applyAlignment="1">
      <alignment vertical="top" wrapText="1"/>
    </xf>
    <xf numFmtId="164" fontId="5" fillId="0" borderId="11" xfId="1" applyNumberFormat="1" applyFont="1" applyBorder="1" applyAlignment="1">
      <alignment horizontal="center" vertical="top" wrapText="1"/>
    </xf>
    <xf numFmtId="0" fontId="3" fillId="0" borderId="11" xfId="1" applyFont="1" applyBorder="1" applyAlignment="1">
      <alignment horizontal="left" vertical="top" wrapText="1"/>
    </xf>
    <xf numFmtId="0" fontId="11" fillId="5" borderId="11" xfId="1" applyFont="1" applyFill="1" applyBorder="1" applyAlignment="1">
      <alignment horizontal="center" vertical="top" wrapText="1"/>
    </xf>
    <xf numFmtId="0" fontId="5" fillId="0" borderId="3" xfId="1" applyFont="1" applyBorder="1" applyAlignment="1">
      <alignment vertical="top" wrapText="1"/>
    </xf>
    <xf numFmtId="0" fontId="3" fillId="5" borderId="4" xfId="1" applyFont="1" applyFill="1" applyBorder="1" applyAlignment="1">
      <alignment horizontal="center" vertical="top" wrapText="1"/>
    </xf>
    <xf numFmtId="0" fontId="5" fillId="0" borderId="12" xfId="1" applyFont="1" applyFill="1" applyBorder="1" applyAlignment="1" applyProtection="1">
      <alignment horizontal="center" vertical="center"/>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12"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2"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3" fillId="0" borderId="11" xfId="1" applyFont="1" applyFill="1" applyBorder="1" applyAlignment="1">
      <alignment vertical="top" wrapText="1"/>
    </xf>
    <xf numFmtId="1" fontId="16" fillId="7" borderId="11" xfId="4" applyNumberFormat="1" applyFont="1" applyFill="1" applyBorder="1" applyAlignment="1" applyProtection="1">
      <alignment horizontal="center" vertical="center"/>
      <protection locked="0"/>
    </xf>
    <xf numFmtId="0" fontId="3" fillId="0" borderId="11" xfId="1" applyFont="1" applyFill="1" applyBorder="1" applyAlignment="1" applyProtection="1">
      <alignment vertical="top" wrapText="1"/>
    </xf>
    <xf numFmtId="0" fontId="3" fillId="0" borderId="11" xfId="1" applyFont="1" applyFill="1" applyBorder="1" applyAlignment="1" applyProtection="1">
      <alignment wrapText="1"/>
    </xf>
    <xf numFmtId="0" fontId="3" fillId="0" borderId="11" xfId="1" applyFont="1" applyFill="1" applyBorder="1" applyAlignment="1">
      <alignment horizontal="center" vertical="top" wrapText="1"/>
    </xf>
    <xf numFmtId="0" fontId="3" fillId="0" borderId="11" xfId="1" applyFont="1" applyFill="1" applyBorder="1" applyProtection="1"/>
    <xf numFmtId="0" fontId="1" fillId="0" borderId="11" xfId="1" applyFill="1" applyBorder="1" applyAlignment="1">
      <alignment vertical="top" wrapText="1"/>
    </xf>
    <xf numFmtId="0" fontId="5" fillId="0" borderId="15" xfId="1" applyFont="1" applyFill="1" applyBorder="1" applyAlignment="1">
      <alignment horizontal="center" vertical="center" wrapText="1"/>
    </xf>
    <xf numFmtId="1" fontId="3" fillId="0" borderId="11" xfId="1" applyNumberFormat="1" applyFont="1" applyFill="1" applyBorder="1" applyAlignment="1">
      <alignment horizontal="center" vertical="center" wrapText="1"/>
    </xf>
    <xf numFmtId="0" fontId="5" fillId="0" borderId="11" xfId="1" applyFont="1" applyFill="1" applyBorder="1" applyAlignment="1">
      <alignment horizontal="left" vertical="top" wrapText="1"/>
    </xf>
    <xf numFmtId="0" fontId="5" fillId="0" borderId="16"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5" fillId="0" borderId="17" xfId="1" applyFont="1" applyFill="1" applyBorder="1" applyAlignment="1">
      <alignment horizontal="center" vertical="center" wrapText="1"/>
    </xf>
    <xf numFmtId="9" fontId="5" fillId="0" borderId="11" xfId="3" applyFont="1" applyFill="1" applyBorder="1" applyAlignment="1">
      <alignment horizontal="center" vertical="center" wrapText="1"/>
    </xf>
    <xf numFmtId="0" fontId="3" fillId="0" borderId="0" xfId="1" applyFont="1" applyBorder="1" applyAlignment="1" applyProtection="1">
      <alignment vertical="center"/>
    </xf>
    <xf numFmtId="0" fontId="3" fillId="0" borderId="11" xfId="1" applyFont="1" applyFill="1" applyBorder="1" applyAlignment="1">
      <alignment horizontal="left" vertical="top" wrapText="1" indent="1"/>
    </xf>
    <xf numFmtId="0" fontId="5" fillId="3" borderId="0" xfId="1" applyFont="1" applyFill="1"/>
    <xf numFmtId="0" fontId="3" fillId="3" borderId="0" xfId="1" applyFont="1" applyFill="1" applyBorder="1" applyAlignment="1" applyProtection="1">
      <alignment horizontal="center"/>
    </xf>
    <xf numFmtId="0" fontId="5" fillId="0" borderId="11" xfId="1" applyFont="1" applyFill="1" applyBorder="1" applyAlignment="1">
      <alignment vertical="center" wrapText="1"/>
    </xf>
    <xf numFmtId="1" fontId="3" fillId="0" borderId="11" xfId="1" applyNumberFormat="1" applyFont="1" applyFill="1" applyBorder="1" applyAlignment="1">
      <alignment horizontal="center" vertical="center" wrapText="1"/>
    </xf>
    <xf numFmtId="0" fontId="3" fillId="0" borderId="11" xfId="1" applyFont="1" applyFill="1" applyBorder="1" applyAlignment="1">
      <alignment horizontal="center" vertical="center" wrapText="1"/>
    </xf>
    <xf numFmtId="0" fontId="5" fillId="0" borderId="11" xfId="1" applyFont="1" applyFill="1" applyBorder="1" applyAlignment="1">
      <alignment horizontal="center" vertical="center" wrapText="1"/>
    </xf>
    <xf numFmtId="9" fontId="3" fillId="0" borderId="11" xfId="3" applyFont="1" applyFill="1" applyBorder="1" applyAlignment="1">
      <alignment horizontal="center" vertical="center" wrapText="1"/>
    </xf>
    <xf numFmtId="0" fontId="5" fillId="0" borderId="0" xfId="1" applyFont="1" applyFill="1" applyAlignment="1">
      <alignment horizontal="left"/>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18" xfId="1" applyFont="1" applyBorder="1" applyAlignment="1">
      <alignment vertical="top" wrapText="1"/>
    </xf>
    <xf numFmtId="0" fontId="3" fillId="0" borderId="19" xfId="1" applyFont="1" applyBorder="1" applyAlignment="1">
      <alignment vertical="top" wrapText="1"/>
    </xf>
    <xf numFmtId="0" fontId="5" fillId="0" borderId="19" xfId="1" applyFont="1" applyBorder="1" applyAlignment="1">
      <alignment vertical="top" wrapText="1"/>
    </xf>
    <xf numFmtId="0" fontId="5" fillId="0" borderId="4" xfId="1" applyFont="1" applyBorder="1" applyAlignment="1">
      <alignment vertical="top" wrapText="1"/>
    </xf>
    <xf numFmtId="0" fontId="5" fillId="0" borderId="20" xfId="1" applyFont="1" applyBorder="1" applyAlignment="1">
      <alignment vertical="top" wrapText="1"/>
    </xf>
    <xf numFmtId="0" fontId="3" fillId="0" borderId="0" xfId="1" applyFont="1" applyAlignment="1">
      <alignment horizontal="left" wrapText="1"/>
    </xf>
    <xf numFmtId="0" fontId="3" fillId="0" borderId="20" xfId="1" applyFont="1" applyBorder="1" applyAlignment="1">
      <alignment vertical="top" wrapText="1"/>
    </xf>
    <xf numFmtId="0" fontId="3" fillId="0" borderId="0" xfId="1" applyFont="1" applyBorder="1" applyAlignment="1" applyProtection="1">
      <alignment horizontal="left" vertical="center" wrapText="1"/>
    </xf>
    <xf numFmtId="0" fontId="3" fillId="0" borderId="0" xfId="1" applyFont="1" applyFill="1" applyBorder="1" applyAlignment="1" applyProtection="1">
      <alignment vertical="center"/>
    </xf>
    <xf numFmtId="0" fontId="3" fillId="0" borderId="0"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0" borderId="0" xfId="1" applyFont="1" applyBorder="1" applyAlignment="1" applyProtection="1">
      <alignment horizontal="right" vertical="center"/>
    </xf>
    <xf numFmtId="43" fontId="3" fillId="0" borderId="0" xfId="2" applyFont="1" applyBorder="1" applyAlignment="1" applyProtection="1">
      <alignment horizontal="left" vertical="center"/>
    </xf>
    <xf numFmtId="0" fontId="5" fillId="3" borderId="0" xfId="1" applyFont="1" applyFill="1" applyBorder="1" applyAlignment="1" applyProtection="1">
      <alignment horizontal="left" vertical="center"/>
    </xf>
    <xf numFmtId="0" fontId="5" fillId="0" borderId="0" xfId="1" applyFont="1" applyBorder="1" applyAlignment="1" applyProtection="1">
      <alignment horizontal="left" vertical="center" wrapText="1"/>
    </xf>
    <xf numFmtId="0" fontId="5" fillId="0" borderId="0" xfId="1" applyFont="1" applyBorder="1" applyAlignment="1" applyProtection="1">
      <alignment horizontal="right" vertical="center" wrapText="1"/>
    </xf>
    <xf numFmtId="43" fontId="5" fillId="0" borderId="0" xfId="2" applyFont="1" applyBorder="1" applyAlignment="1" applyProtection="1">
      <alignment horizontal="left" vertical="center" wrapText="1"/>
    </xf>
    <xf numFmtId="0" fontId="5" fillId="3" borderId="9" xfId="1" applyFont="1" applyFill="1" applyBorder="1" applyAlignment="1" applyProtection="1">
      <alignment horizontal="left" vertical="center" wrapText="1"/>
    </xf>
    <xf numFmtId="0" fontId="5" fillId="3" borderId="0" xfId="1" applyFont="1" applyFill="1" applyBorder="1" applyAlignment="1" applyProtection="1">
      <alignment horizontal="left" vertical="center" wrapText="1"/>
    </xf>
    <xf numFmtId="0" fontId="3" fillId="4" borderId="1" xfId="1" applyFont="1" applyFill="1" applyBorder="1" applyAlignment="1">
      <alignment vertical="center" wrapText="1"/>
    </xf>
    <xf numFmtId="0" fontId="3" fillId="4" borderId="2" xfId="1" applyFont="1" applyFill="1" applyBorder="1" applyAlignment="1">
      <alignment horizontal="right" vertical="center" wrapText="1"/>
    </xf>
    <xf numFmtId="43" fontId="3" fillId="4" borderId="2" xfId="2" applyFont="1" applyFill="1" applyBorder="1" applyAlignment="1">
      <alignment vertical="center" wrapText="1"/>
    </xf>
    <xf numFmtId="0" fontId="3" fillId="4" borderId="2" xfId="1" applyFont="1" applyFill="1" applyBorder="1" applyAlignment="1">
      <alignment vertical="center" wrapText="1"/>
    </xf>
    <xf numFmtId="0" fontId="3" fillId="4" borderId="11" xfId="1" applyFont="1" applyFill="1" applyBorder="1" applyAlignment="1">
      <alignment vertical="center" wrapText="1"/>
    </xf>
    <xf numFmtId="0" fontId="17" fillId="0" borderId="0" xfId="1" applyFont="1" applyFill="1" applyBorder="1" applyAlignment="1" applyProtection="1">
      <alignment vertical="center" wrapText="1"/>
    </xf>
    <xf numFmtId="0" fontId="3" fillId="0" borderId="0" xfId="1" applyFont="1" applyBorder="1" applyAlignment="1" applyProtection="1">
      <alignment vertical="center" wrapText="1"/>
    </xf>
    <xf numFmtId="0" fontId="7" fillId="0" borderId="11" xfId="1" applyFont="1" applyBorder="1" applyAlignment="1">
      <alignment horizontal="right" vertical="center" wrapText="1"/>
    </xf>
    <xf numFmtId="165" fontId="8" fillId="0" borderId="0" xfId="2" applyNumberFormat="1" applyFont="1" applyAlignment="1">
      <alignment vertical="center"/>
    </xf>
    <xf numFmtId="0" fontId="3" fillId="0" borderId="11" xfId="1" applyFont="1" applyBorder="1" applyAlignment="1">
      <alignment vertical="center" wrapText="1"/>
    </xf>
    <xf numFmtId="0" fontId="3" fillId="0" borderId="11" xfId="1" applyFont="1" applyBorder="1" applyAlignment="1">
      <alignment horizontal="right" vertical="center" wrapText="1"/>
    </xf>
    <xf numFmtId="43" fontId="3" fillId="0" borderId="11" xfId="2" applyFont="1" applyBorder="1" applyAlignment="1">
      <alignment vertical="center" wrapText="1"/>
    </xf>
    <xf numFmtId="0" fontId="3" fillId="0" borderId="10" xfId="1" applyFont="1" applyBorder="1" applyAlignment="1">
      <alignment vertical="center" wrapText="1"/>
    </xf>
    <xf numFmtId="0" fontId="3" fillId="0" borderId="3" xfId="1" applyFont="1" applyBorder="1" applyAlignment="1">
      <alignment vertical="center" wrapText="1"/>
    </xf>
    <xf numFmtId="0" fontId="3" fillId="0" borderId="4" xfId="1" applyFont="1" applyBorder="1" applyAlignment="1">
      <alignment horizontal="right" vertical="center" wrapText="1"/>
    </xf>
    <xf numFmtId="43" fontId="3" fillId="0" borderId="4" xfId="2" applyFont="1" applyBorder="1" applyAlignment="1">
      <alignment vertical="center" wrapText="1"/>
    </xf>
    <xf numFmtId="0" fontId="3" fillId="0" borderId="4" xfId="1" applyFont="1" applyBorder="1" applyAlignment="1">
      <alignment vertical="center" wrapText="1"/>
    </xf>
    <xf numFmtId="0" fontId="3" fillId="0" borderId="0" xfId="1" applyFont="1" applyAlignment="1">
      <alignment vertical="center"/>
    </xf>
    <xf numFmtId="0" fontId="3" fillId="0" borderId="0" xfId="1" applyFont="1" applyAlignment="1">
      <alignment vertical="center"/>
    </xf>
    <xf numFmtId="0" fontId="9" fillId="0" borderId="0" xfId="1" applyFont="1" applyAlignment="1">
      <alignment vertical="center"/>
    </xf>
    <xf numFmtId="0" fontId="1" fillId="0" borderId="0" xfId="1" applyFont="1" applyAlignment="1">
      <alignment horizontal="right" vertical="center"/>
    </xf>
    <xf numFmtId="43" fontId="1" fillId="0" borderId="0" xfId="2" applyFont="1" applyAlignment="1">
      <alignment vertical="center"/>
    </xf>
    <xf numFmtId="0" fontId="1" fillId="0" borderId="0" xfId="1" applyFont="1" applyAlignment="1">
      <alignment vertical="center"/>
    </xf>
    <xf numFmtId="43" fontId="5" fillId="4" borderId="1" xfId="2" applyFont="1" applyFill="1" applyBorder="1" applyAlignment="1">
      <alignment vertical="center" wrapText="1"/>
    </xf>
    <xf numFmtId="43" fontId="5" fillId="4" borderId="2" xfId="2" applyFont="1" applyFill="1" applyBorder="1" applyAlignment="1">
      <alignment horizontal="right" vertical="top" wrapText="1"/>
    </xf>
    <xf numFmtId="43" fontId="5" fillId="4" borderId="2" xfId="2" applyFont="1" applyFill="1" applyBorder="1" applyAlignment="1">
      <alignment horizontal="right" vertical="center" wrapText="1"/>
    </xf>
    <xf numFmtId="43" fontId="5" fillId="4" borderId="11" xfId="2" applyFont="1" applyFill="1" applyBorder="1" applyAlignment="1">
      <alignment horizontal="left" vertical="center" wrapText="1"/>
    </xf>
    <xf numFmtId="0" fontId="17" fillId="0" borderId="0" xfId="1" applyFont="1" applyFill="1" applyBorder="1" applyAlignment="1" applyProtection="1">
      <alignment horizontal="left" vertical="center" wrapText="1"/>
    </xf>
    <xf numFmtId="0" fontId="5" fillId="0" borderId="11" xfId="1" applyFont="1" applyBorder="1" applyAlignment="1">
      <alignment horizontal="right" vertical="center" wrapText="1"/>
    </xf>
    <xf numFmtId="166" fontId="5" fillId="0" borderId="11" xfId="2" applyNumberFormat="1" applyFont="1" applyBorder="1" applyAlignment="1">
      <alignment vertical="center" wrapText="1"/>
    </xf>
    <xf numFmtId="0" fontId="3" fillId="5" borderId="11" xfId="1" applyFont="1" applyFill="1" applyBorder="1" applyAlignment="1">
      <alignment horizontal="center" vertical="center" wrapText="1"/>
    </xf>
    <xf numFmtId="0" fontId="3" fillId="5" borderId="10" xfId="1" applyFont="1" applyFill="1" applyBorder="1" applyAlignment="1">
      <alignment vertical="center" wrapText="1"/>
    </xf>
    <xf numFmtId="164" fontId="5" fillId="5" borderId="11" xfId="1" applyNumberFormat="1" applyFont="1" applyFill="1" applyBorder="1" applyAlignment="1">
      <alignment horizontal="right" vertical="center" wrapText="1"/>
    </xf>
    <xf numFmtId="164" fontId="3" fillId="0" borderId="11" xfId="1" applyNumberFormat="1" applyFont="1" applyBorder="1" applyAlignment="1">
      <alignment horizontal="right" vertical="center" wrapText="1"/>
    </xf>
    <xf numFmtId="0" fontId="11" fillId="5" borderId="11" xfId="1" applyFont="1" applyFill="1" applyBorder="1" applyAlignment="1">
      <alignment horizontal="left" vertical="center" wrapText="1"/>
    </xf>
    <xf numFmtId="0" fontId="3" fillId="0" borderId="0" xfId="1" applyFont="1" applyFill="1" applyBorder="1" applyAlignment="1" applyProtection="1">
      <alignment horizontal="left" vertical="center" wrapText="1"/>
    </xf>
    <xf numFmtId="164" fontId="5" fillId="0" borderId="11" xfId="1" applyNumberFormat="1" applyFont="1" applyBorder="1" applyAlignment="1">
      <alignment horizontal="right" vertical="center" wrapText="1"/>
    </xf>
    <xf numFmtId="43" fontId="3" fillId="4" borderId="11" xfId="2" applyFont="1" applyFill="1" applyBorder="1" applyAlignment="1">
      <alignment horizontal="left" vertical="center" wrapText="1"/>
    </xf>
    <xf numFmtId="0" fontId="3" fillId="5" borderId="11" xfId="1" applyFont="1" applyFill="1" applyBorder="1" applyAlignment="1">
      <alignment horizontal="right" vertical="center" wrapText="1"/>
    </xf>
    <xf numFmtId="43" fontId="5" fillId="4" borderId="11" xfId="2" applyFont="1" applyFill="1" applyBorder="1" applyAlignment="1">
      <alignment horizontal="center" vertical="center" wrapText="1"/>
    </xf>
    <xf numFmtId="0" fontId="3" fillId="5" borderId="11" xfId="1" applyFont="1" applyFill="1" applyBorder="1" applyAlignment="1">
      <alignment horizontal="left" vertical="center" wrapText="1"/>
    </xf>
    <xf numFmtId="0" fontId="3" fillId="0" borderId="11" xfId="1" applyFont="1" applyFill="1" applyBorder="1" applyAlignment="1">
      <alignment horizontal="right" vertical="center" wrapText="1"/>
    </xf>
    <xf numFmtId="0" fontId="3" fillId="0" borderId="10" xfId="1" applyFont="1" applyBorder="1" applyAlignment="1">
      <alignment vertical="center" wrapText="1"/>
    </xf>
    <xf numFmtId="0" fontId="3" fillId="0" borderId="11" xfId="1" applyFont="1" applyBorder="1" applyAlignment="1">
      <alignment horizontal="right" vertical="center" wrapText="1"/>
    </xf>
    <xf numFmtId="0" fontId="3" fillId="5" borderId="10" xfId="1" applyFont="1" applyFill="1" applyBorder="1" applyAlignment="1">
      <alignment horizontal="left" vertical="center" wrapText="1"/>
    </xf>
    <xf numFmtId="167" fontId="5" fillId="0" borderId="11" xfId="1" applyNumberFormat="1" applyFont="1" applyBorder="1" applyAlignment="1">
      <alignment horizontal="right" vertical="center" wrapText="1"/>
    </xf>
    <xf numFmtId="167" fontId="3" fillId="0" borderId="11" xfId="1" applyNumberFormat="1" applyFont="1" applyBorder="1" applyAlignment="1">
      <alignment horizontal="right" vertical="center" wrapText="1"/>
    </xf>
    <xf numFmtId="0" fontId="3" fillId="6" borderId="11" xfId="1" applyFont="1" applyFill="1" applyBorder="1" applyAlignment="1">
      <alignment horizontal="right" vertical="center" wrapText="1"/>
    </xf>
    <xf numFmtId="166" fontId="3" fillId="0" borderId="11" xfId="2" applyNumberFormat="1" applyFont="1" applyBorder="1" applyAlignment="1">
      <alignment horizontal="center" vertical="center" wrapText="1"/>
    </xf>
    <xf numFmtId="164" fontId="3" fillId="0" borderId="15" xfId="1" applyNumberFormat="1" applyFont="1" applyBorder="1" applyAlignment="1">
      <alignment horizontal="right" vertical="center" wrapText="1"/>
    </xf>
    <xf numFmtId="166" fontId="3" fillId="0" borderId="11" xfId="2" applyNumberFormat="1" applyFont="1" applyBorder="1" applyAlignment="1">
      <alignment vertical="center" wrapText="1"/>
    </xf>
    <xf numFmtId="0" fontId="3" fillId="0" borderId="11" xfId="1" applyFont="1" applyBorder="1" applyAlignment="1">
      <alignment horizontal="left" vertical="center" wrapText="1"/>
    </xf>
    <xf numFmtId="166" fontId="3" fillId="5" borderId="11" xfId="2" applyNumberFormat="1" applyFont="1" applyFill="1" applyBorder="1" applyAlignment="1">
      <alignment horizontal="center" vertical="center" wrapText="1"/>
    </xf>
    <xf numFmtId="0" fontId="3" fillId="0" borderId="0" xfId="1" applyFont="1" applyAlignment="1">
      <alignment horizontal="right" vertical="center"/>
    </xf>
    <xf numFmtId="43" fontId="3" fillId="0" borderId="0" xfId="2" applyFont="1" applyAlignment="1">
      <alignment vertical="center"/>
    </xf>
    <xf numFmtId="43" fontId="3" fillId="0" borderId="0" xfId="2" applyFont="1" applyBorder="1" applyAlignment="1" applyProtection="1">
      <alignment vertical="center"/>
    </xf>
    <xf numFmtId="0" fontId="5" fillId="0" borderId="12"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21" xfId="1" applyFont="1" applyFill="1" applyBorder="1" applyAlignment="1">
      <alignment horizontal="left" vertical="center" wrapText="1"/>
    </xf>
    <xf numFmtId="0" fontId="3" fillId="0" borderId="11" xfId="1" applyFont="1" applyFill="1" applyBorder="1" applyAlignment="1">
      <alignment vertical="center" wrapText="1"/>
    </xf>
    <xf numFmtId="1" fontId="16" fillId="7" borderId="12" xfId="4" applyNumberFormat="1" applyFont="1" applyFill="1" applyBorder="1" applyAlignment="1" applyProtection="1">
      <alignment horizontal="right" vertical="center"/>
      <protection locked="0"/>
    </xf>
    <xf numFmtId="0" fontId="3" fillId="8" borderId="22" xfId="1" applyFont="1" applyFill="1" applyBorder="1" applyAlignment="1" applyProtection="1">
      <alignment vertical="center"/>
    </xf>
    <xf numFmtId="43" fontId="3" fillId="0" borderId="14" xfId="2" applyFont="1" applyFill="1" applyBorder="1" applyAlignment="1" applyProtection="1">
      <alignment vertical="center" wrapText="1"/>
    </xf>
    <xf numFmtId="0" fontId="5" fillId="0" borderId="0" xfId="1" applyFont="1" applyFill="1" applyBorder="1" applyAlignment="1">
      <alignment horizontal="left" vertical="center" wrapText="1"/>
    </xf>
    <xf numFmtId="0" fontId="3" fillId="0" borderId="11" xfId="1" applyFont="1" applyBorder="1" applyAlignment="1" applyProtection="1">
      <alignment vertical="center"/>
    </xf>
    <xf numFmtId="0" fontId="3" fillId="0" borderId="0" xfId="1" applyFont="1" applyFill="1" applyBorder="1" applyAlignment="1" applyProtection="1">
      <alignment vertical="center" wrapText="1"/>
    </xf>
    <xf numFmtId="0" fontId="5" fillId="0" borderId="23" xfId="1" applyFont="1" applyFill="1" applyBorder="1" applyAlignment="1">
      <alignment horizontal="left" vertical="center" wrapText="1"/>
    </xf>
    <xf numFmtId="43" fontId="3" fillId="0" borderId="11" xfId="2" applyFont="1" applyFill="1" applyBorder="1" applyAlignment="1" applyProtection="1">
      <alignment vertical="center"/>
    </xf>
    <xf numFmtId="0" fontId="1" fillId="0" borderId="11" xfId="1" applyFont="1" applyFill="1" applyBorder="1" applyAlignment="1">
      <alignment vertical="center" wrapText="1"/>
    </xf>
    <xf numFmtId="1" fontId="3" fillId="0" borderId="11" xfId="1" applyNumberFormat="1" applyFont="1" applyFill="1" applyBorder="1" applyAlignment="1">
      <alignment horizontal="right" vertical="center" wrapText="1"/>
    </xf>
    <xf numFmtId="0" fontId="5" fillId="0" borderId="11" xfId="1" applyFont="1" applyFill="1" applyBorder="1" applyAlignment="1">
      <alignment vertical="center" wrapText="1"/>
    </xf>
    <xf numFmtId="9" fontId="5" fillId="0" borderId="11" xfId="3" applyFont="1" applyFill="1" applyBorder="1" applyAlignment="1">
      <alignment horizontal="right" vertical="center" wrapText="1"/>
    </xf>
    <xf numFmtId="1" fontId="16" fillId="7" borderId="11" xfId="4" applyNumberFormat="1" applyFont="1" applyFill="1" applyBorder="1" applyAlignment="1" applyProtection="1">
      <alignment horizontal="right" vertical="center"/>
      <protection locked="0"/>
    </xf>
    <xf numFmtId="43" fontId="3" fillId="0" borderId="11" xfId="2" applyFont="1" applyFill="1" applyBorder="1" applyAlignment="1" applyProtection="1">
      <alignment vertical="center" wrapText="1"/>
    </xf>
    <xf numFmtId="0" fontId="3" fillId="0" borderId="11" xfId="1" applyFont="1" applyFill="1" applyBorder="1" applyAlignment="1">
      <alignment horizontal="left" vertical="center" wrapText="1"/>
    </xf>
    <xf numFmtId="0" fontId="5" fillId="3" borderId="0" xfId="1" applyFont="1" applyFill="1" applyAlignment="1">
      <alignment vertical="center"/>
    </xf>
    <xf numFmtId="0" fontId="3" fillId="3" borderId="0" xfId="1" applyFont="1" applyFill="1" applyBorder="1" applyAlignment="1" applyProtection="1">
      <alignment horizontal="right" vertical="center"/>
    </xf>
    <xf numFmtId="0" fontId="5" fillId="0" borderId="11" xfId="1" applyFont="1" applyFill="1" applyBorder="1" applyAlignment="1">
      <alignment horizontal="right" vertical="center" wrapText="1"/>
    </xf>
    <xf numFmtId="9" fontId="3" fillId="0" borderId="11" xfId="3" applyFont="1" applyFill="1" applyBorder="1" applyAlignment="1">
      <alignment horizontal="right" vertical="center" wrapText="1"/>
    </xf>
    <xf numFmtId="0" fontId="5" fillId="0" borderId="0" xfId="1" applyFont="1" applyFill="1" applyAlignment="1">
      <alignment horizontal="left" vertical="center"/>
    </xf>
    <xf numFmtId="0" fontId="5" fillId="0" borderId="1" xfId="1" applyFont="1" applyBorder="1" applyAlignment="1">
      <alignment vertical="center" wrapText="1"/>
    </xf>
    <xf numFmtId="0" fontId="5" fillId="0" borderId="2" xfId="1" applyFont="1" applyBorder="1" applyAlignment="1">
      <alignment horizontal="right" vertical="center" wrapText="1"/>
    </xf>
    <xf numFmtId="43" fontId="5" fillId="0" borderId="2" xfId="2" applyFont="1" applyBorder="1" applyAlignment="1">
      <alignment vertical="center" wrapText="1"/>
    </xf>
    <xf numFmtId="0" fontId="5" fillId="0" borderId="2" xfId="1" applyFont="1" applyBorder="1" applyAlignment="1">
      <alignment vertical="center" wrapText="1"/>
    </xf>
    <xf numFmtId="0" fontId="5" fillId="0" borderId="11" xfId="1" applyFont="1" applyBorder="1" applyAlignment="1">
      <alignment vertical="center" wrapText="1"/>
    </xf>
    <xf numFmtId="0" fontId="3" fillId="9" borderId="24" xfId="5" applyFont="1" applyFill="1" applyBorder="1" applyAlignment="1" applyProtection="1">
      <alignment horizontal="left" vertical="center" wrapText="1"/>
    </xf>
    <xf numFmtId="0" fontId="5" fillId="0" borderId="3" xfId="1" applyFont="1" applyBorder="1" applyAlignment="1">
      <alignment vertical="center" wrapText="1"/>
    </xf>
    <xf numFmtId="0" fontId="5" fillId="0" borderId="4" xfId="1" applyFont="1" applyBorder="1" applyAlignment="1">
      <alignment horizontal="right" vertical="center" wrapText="1"/>
    </xf>
    <xf numFmtId="43" fontId="5" fillId="0" borderId="4" xfId="2" applyFont="1" applyBorder="1" applyAlignment="1">
      <alignment vertical="center" wrapText="1"/>
    </xf>
    <xf numFmtId="0" fontId="5" fillId="0" borderId="4" xfId="1" applyFont="1" applyBorder="1" applyAlignment="1">
      <alignment vertical="center" wrapText="1"/>
    </xf>
    <xf numFmtId="0" fontId="3" fillId="0" borderId="0" xfId="1" applyFont="1" applyAlignment="1">
      <alignment horizontal="left" vertical="center" wrapText="1"/>
    </xf>
    <xf numFmtId="43" fontId="5" fillId="0" borderId="25" xfId="2" applyFont="1" applyBorder="1" applyAlignment="1">
      <alignment vertical="center" wrapText="1"/>
    </xf>
    <xf numFmtId="0" fontId="3" fillId="0" borderId="11" xfId="1" applyFont="1" applyBorder="1" applyAlignment="1">
      <alignment horizontal="left" vertical="center" wrapText="1"/>
    </xf>
    <xf numFmtId="0" fontId="3" fillId="0" borderId="12" xfId="1" applyFont="1" applyBorder="1" applyAlignment="1">
      <alignment vertical="center" wrapText="1"/>
    </xf>
    <xf numFmtId="0" fontId="3" fillId="0" borderId="0" xfId="1" applyFont="1" applyFill="1" applyBorder="1" applyAlignment="1" applyProtection="1">
      <alignment horizontal="center" vertical="center" wrapText="1"/>
    </xf>
  </cellXfs>
  <cellStyles count="6">
    <cellStyle name="Comma 2" xfId="2" xr:uid="{947D3291-4F90-4C49-BAE3-41D064A5512A}"/>
    <cellStyle name="Input 2" xfId="4" xr:uid="{1B881E09-F21B-7645-AEFA-E5DA297A084F}"/>
    <cellStyle name="Normal" xfId="0" builtinId="0"/>
    <cellStyle name="Normal 2" xfId="5" xr:uid="{D5AD08D2-F729-0D48-9E92-C6B7BF4D193D}"/>
    <cellStyle name="Normal 3" xfId="1" xr:uid="{98C33E54-5B8D-304C-AF27-B47E7C140695}"/>
    <cellStyle name="Percent 2" xfId="3" xr:uid="{2C57A9A8-94BD-F74C-B849-C93C8ED8AF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19050</xdr:rowOff>
    </xdr:from>
    <xdr:to>
      <xdr:col>2</xdr:col>
      <xdr:colOff>9525</xdr:colOff>
      <xdr:row>1</xdr:row>
      <xdr:rowOff>47625</xdr:rowOff>
    </xdr:to>
    <xdr:pic>
      <xdr:nvPicPr>
        <xdr:cNvPr id="2" name="Picture 4" descr="GEF logo new.jpg">
          <a:extLst>
            <a:ext uri="{FF2B5EF4-FFF2-40B4-BE49-F238E27FC236}">
              <a16:creationId xmlns:a16="http://schemas.microsoft.com/office/drawing/2014/main" id="{1DA74E90-6292-0046-8C98-AA811DFAC5F3}"/>
            </a:ext>
          </a:extLst>
        </xdr:cNvPr>
        <xdr:cNvPicPr>
          <a:picLocks noChangeAspect="1"/>
        </xdr:cNvPicPr>
      </xdr:nvPicPr>
      <xdr:blipFill>
        <a:blip xmlns:r="http://schemas.openxmlformats.org/officeDocument/2006/relationships" r:embed="rId1" cstate="print"/>
        <a:srcRect/>
        <a:stretch>
          <a:fillRect/>
        </a:stretch>
      </xdr:blipFill>
      <xdr:spPr bwMode="auto">
        <a:xfrm>
          <a:off x="3022600" y="19050"/>
          <a:ext cx="9525" cy="193675"/>
        </a:xfrm>
        <a:prstGeom prst="rect">
          <a:avLst/>
        </a:prstGeom>
        <a:noFill/>
        <a:ln w="9525">
          <a:noFill/>
          <a:miter lim="800000"/>
          <a:headEnd/>
          <a:tailEnd/>
        </a:ln>
      </xdr:spPr>
    </xdr:pic>
    <xdr:clientData/>
  </xdr:twoCellAnchor>
  <xdr:twoCellAnchor editAs="oneCell">
    <xdr:from>
      <xdr:col>2</xdr:col>
      <xdr:colOff>0</xdr:colOff>
      <xdr:row>0</xdr:row>
      <xdr:rowOff>28575</xdr:rowOff>
    </xdr:from>
    <xdr:to>
      <xdr:col>2</xdr:col>
      <xdr:colOff>0</xdr:colOff>
      <xdr:row>2</xdr:row>
      <xdr:rowOff>28575</xdr:rowOff>
    </xdr:to>
    <xdr:pic>
      <xdr:nvPicPr>
        <xdr:cNvPr id="3" name="Picture 5" descr="GEF logo new.jpg">
          <a:extLst>
            <a:ext uri="{FF2B5EF4-FFF2-40B4-BE49-F238E27FC236}">
              <a16:creationId xmlns:a16="http://schemas.microsoft.com/office/drawing/2014/main" id="{1640CF79-BE0E-EB4E-85D7-6DDC3D822334}"/>
            </a:ext>
          </a:extLst>
        </xdr:cNvPr>
        <xdr:cNvPicPr>
          <a:picLocks noChangeAspect="1"/>
        </xdr:cNvPicPr>
      </xdr:nvPicPr>
      <xdr:blipFill>
        <a:blip xmlns:r="http://schemas.openxmlformats.org/officeDocument/2006/relationships" r:embed="rId2"/>
        <a:srcRect/>
        <a:stretch>
          <a:fillRect/>
        </a:stretch>
      </xdr:blipFill>
      <xdr:spPr bwMode="auto">
        <a:xfrm>
          <a:off x="3022600" y="28575"/>
          <a:ext cx="0" cy="330200"/>
        </a:xfrm>
        <a:prstGeom prst="rect">
          <a:avLst/>
        </a:prstGeom>
        <a:noFill/>
        <a:ln w="9525">
          <a:noFill/>
          <a:miter lim="800000"/>
          <a:headEnd/>
          <a:tailEnd/>
        </a:ln>
      </xdr:spPr>
    </xdr:pic>
    <xdr:clientData/>
  </xdr:twoCellAnchor>
  <xdr:twoCellAnchor editAs="oneCell">
    <xdr:from>
      <xdr:col>1</xdr:col>
      <xdr:colOff>2657475</xdr:colOff>
      <xdr:row>0</xdr:row>
      <xdr:rowOff>85725</xdr:rowOff>
    </xdr:from>
    <xdr:to>
      <xdr:col>1</xdr:col>
      <xdr:colOff>2657475</xdr:colOff>
      <xdr:row>2</xdr:row>
      <xdr:rowOff>85725</xdr:rowOff>
    </xdr:to>
    <xdr:pic>
      <xdr:nvPicPr>
        <xdr:cNvPr id="4" name="Picture 6" descr="GEF logo new.jpg">
          <a:extLst>
            <a:ext uri="{FF2B5EF4-FFF2-40B4-BE49-F238E27FC236}">
              <a16:creationId xmlns:a16="http://schemas.microsoft.com/office/drawing/2014/main" id="{1CCCC63D-AD3B-7B4B-B49C-F604C4CCB728}"/>
            </a:ext>
          </a:extLst>
        </xdr:cNvPr>
        <xdr:cNvPicPr>
          <a:picLocks noChangeAspect="1"/>
        </xdr:cNvPicPr>
      </xdr:nvPicPr>
      <xdr:blipFill>
        <a:blip xmlns:r="http://schemas.openxmlformats.org/officeDocument/2006/relationships" r:embed="rId2"/>
        <a:srcRect/>
        <a:stretch>
          <a:fillRect/>
        </a:stretch>
      </xdr:blipFill>
      <xdr:spPr bwMode="auto">
        <a:xfrm>
          <a:off x="2822575" y="85725"/>
          <a:ext cx="0" cy="330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19050</xdr:rowOff>
    </xdr:from>
    <xdr:to>
      <xdr:col>2</xdr:col>
      <xdr:colOff>9525</xdr:colOff>
      <xdr:row>0</xdr:row>
      <xdr:rowOff>209550</xdr:rowOff>
    </xdr:to>
    <xdr:pic>
      <xdr:nvPicPr>
        <xdr:cNvPr id="2" name="Picture 4" descr="GEF logo new.jpg">
          <a:extLst>
            <a:ext uri="{FF2B5EF4-FFF2-40B4-BE49-F238E27FC236}">
              <a16:creationId xmlns:a16="http://schemas.microsoft.com/office/drawing/2014/main" id="{03932EBA-0951-F84F-A7B2-7A7BC09CAB11}"/>
            </a:ext>
          </a:extLst>
        </xdr:cNvPr>
        <xdr:cNvPicPr>
          <a:picLocks noChangeAspect="1"/>
        </xdr:cNvPicPr>
      </xdr:nvPicPr>
      <xdr:blipFill>
        <a:blip xmlns:r="http://schemas.openxmlformats.org/officeDocument/2006/relationships" r:embed="rId1" cstate="print"/>
        <a:srcRect/>
        <a:stretch>
          <a:fillRect/>
        </a:stretch>
      </xdr:blipFill>
      <xdr:spPr bwMode="auto">
        <a:xfrm>
          <a:off x="3822700" y="19050"/>
          <a:ext cx="9525" cy="190500"/>
        </a:xfrm>
        <a:prstGeom prst="rect">
          <a:avLst/>
        </a:prstGeom>
        <a:noFill/>
        <a:ln w="9525">
          <a:noFill/>
          <a:miter lim="800000"/>
          <a:headEnd/>
          <a:tailEnd/>
        </a:ln>
      </xdr:spPr>
    </xdr:pic>
    <xdr:clientData/>
  </xdr:twoCellAnchor>
  <xdr:twoCellAnchor editAs="oneCell">
    <xdr:from>
      <xdr:col>2</xdr:col>
      <xdr:colOff>0</xdr:colOff>
      <xdr:row>0</xdr:row>
      <xdr:rowOff>28575</xdr:rowOff>
    </xdr:from>
    <xdr:to>
      <xdr:col>2</xdr:col>
      <xdr:colOff>0</xdr:colOff>
      <xdr:row>1</xdr:row>
      <xdr:rowOff>95250</xdr:rowOff>
    </xdr:to>
    <xdr:pic>
      <xdr:nvPicPr>
        <xdr:cNvPr id="3" name="Picture 5" descr="GEF logo new.jpg">
          <a:extLst>
            <a:ext uri="{FF2B5EF4-FFF2-40B4-BE49-F238E27FC236}">
              <a16:creationId xmlns:a16="http://schemas.microsoft.com/office/drawing/2014/main" id="{FBB0134C-2AB8-5641-A3C3-830836631899}"/>
            </a:ext>
          </a:extLst>
        </xdr:cNvPr>
        <xdr:cNvPicPr>
          <a:picLocks noChangeAspect="1"/>
        </xdr:cNvPicPr>
      </xdr:nvPicPr>
      <xdr:blipFill>
        <a:blip xmlns:r="http://schemas.openxmlformats.org/officeDocument/2006/relationships" r:embed="rId2"/>
        <a:srcRect/>
        <a:stretch>
          <a:fillRect/>
        </a:stretch>
      </xdr:blipFill>
      <xdr:spPr bwMode="auto">
        <a:xfrm>
          <a:off x="3822700" y="28575"/>
          <a:ext cx="0" cy="320675"/>
        </a:xfrm>
        <a:prstGeom prst="rect">
          <a:avLst/>
        </a:prstGeom>
        <a:noFill/>
        <a:ln w="9525">
          <a:noFill/>
          <a:miter lim="800000"/>
          <a:headEnd/>
          <a:tailEnd/>
        </a:ln>
      </xdr:spPr>
    </xdr:pic>
    <xdr:clientData/>
  </xdr:twoCellAnchor>
  <xdr:twoCellAnchor editAs="oneCell">
    <xdr:from>
      <xdr:col>1</xdr:col>
      <xdr:colOff>2657475</xdr:colOff>
      <xdr:row>0</xdr:row>
      <xdr:rowOff>85725</xdr:rowOff>
    </xdr:from>
    <xdr:to>
      <xdr:col>1</xdr:col>
      <xdr:colOff>2657475</xdr:colOff>
      <xdr:row>1</xdr:row>
      <xdr:rowOff>152400</xdr:rowOff>
    </xdr:to>
    <xdr:pic>
      <xdr:nvPicPr>
        <xdr:cNvPr id="4" name="Picture 6" descr="GEF logo new.jpg">
          <a:extLst>
            <a:ext uri="{FF2B5EF4-FFF2-40B4-BE49-F238E27FC236}">
              <a16:creationId xmlns:a16="http://schemas.microsoft.com/office/drawing/2014/main" id="{6B9438F5-5B81-684D-B9E6-DDF6DDB90DAD}"/>
            </a:ext>
          </a:extLst>
        </xdr:cNvPr>
        <xdr:cNvPicPr>
          <a:picLocks noChangeAspect="1"/>
        </xdr:cNvPicPr>
      </xdr:nvPicPr>
      <xdr:blipFill>
        <a:blip xmlns:r="http://schemas.openxmlformats.org/officeDocument/2006/relationships" r:embed="rId2"/>
        <a:srcRect/>
        <a:stretch>
          <a:fillRect/>
        </a:stretch>
      </xdr:blipFill>
      <xdr:spPr bwMode="auto">
        <a:xfrm>
          <a:off x="2822575" y="85725"/>
          <a:ext cx="0" cy="320675"/>
        </a:xfrm>
        <a:prstGeom prst="rect">
          <a:avLst/>
        </a:prstGeom>
        <a:noFill/>
        <a:ln w="9525">
          <a:noFill/>
          <a:miter lim="800000"/>
          <a:headEnd/>
          <a:tailEnd/>
        </a:ln>
      </xdr:spPr>
    </xdr:pic>
    <xdr:clientData/>
  </xdr:twoCellAnchor>
  <xdr:twoCellAnchor editAs="oneCell">
    <xdr:from>
      <xdr:col>0</xdr:col>
      <xdr:colOff>0</xdr:colOff>
      <xdr:row>0</xdr:row>
      <xdr:rowOff>9525</xdr:rowOff>
    </xdr:from>
    <xdr:to>
      <xdr:col>1</xdr:col>
      <xdr:colOff>1098550</xdr:colOff>
      <xdr:row>2</xdr:row>
      <xdr:rowOff>276225</xdr:rowOff>
    </xdr:to>
    <xdr:pic>
      <xdr:nvPicPr>
        <xdr:cNvPr id="5" name="Picture 7" descr="GEF logo new.jpg">
          <a:extLst>
            <a:ext uri="{FF2B5EF4-FFF2-40B4-BE49-F238E27FC236}">
              <a16:creationId xmlns:a16="http://schemas.microsoft.com/office/drawing/2014/main" id="{7660BE99-0AD8-6E46-BBC8-18129EB278BD}"/>
            </a:ext>
          </a:extLst>
        </xdr:cNvPr>
        <xdr:cNvPicPr>
          <a:picLocks noChangeAspect="1"/>
        </xdr:cNvPicPr>
      </xdr:nvPicPr>
      <xdr:blipFill>
        <a:blip xmlns:r="http://schemas.openxmlformats.org/officeDocument/2006/relationships" r:embed="rId2" cstate="print"/>
        <a:srcRect/>
        <a:stretch>
          <a:fillRect/>
        </a:stretch>
      </xdr:blipFill>
      <xdr:spPr bwMode="auto">
        <a:xfrm>
          <a:off x="0" y="9525"/>
          <a:ext cx="1263650" cy="812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ltana/Desktop/MTR%20Report%20-%201st%20Draft/Annexes/METT_2013%20&amp;%202018%20Comparison%20Final%2011%2022%202018%20with%20Financial%20Cap%20Scorecar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hegef.org/Users/wb329858/AppData/Local/Temp/notesB0546A/P041396%20-%20Moroc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sheetName val="drop down entries"/>
      <sheetName val="O1-S1_2013"/>
      <sheetName val="O1-S2_Hkakabo_2013 &amp; 2018"/>
      <sheetName val="O1-S2_Hponkan_2013 &amp; 2018"/>
      <sheetName val="O1-S2_Hukaung_2013 &amp; 2018"/>
      <sheetName val="O1-S2_Htamanthi_2013 &amp; 2018"/>
      <sheetName val="O1-S3_Financial Scorecard_2013"/>
      <sheetName val="O1-S3_Financial Scorecard_2017"/>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sheetName val="te_Project"/>
      <sheetName val="te_Proj_results"/>
      <sheetName val="te_Proj_inputs"/>
    </sheetNames>
    <sheetDataSet>
      <sheetData sheetId="0"/>
      <sheetData sheetId="1"/>
      <sheetData sheetId="2"/>
      <sheetData sheetId="3">
        <row r="3">
          <cell r="C3">
            <v>0</v>
          </cell>
        </row>
        <row r="4">
          <cell r="C4">
            <v>1</v>
          </cell>
        </row>
        <row r="5">
          <cell r="C5">
            <v>0</v>
          </cell>
        </row>
        <row r="31">
          <cell r="B31">
            <v>0</v>
          </cell>
        </row>
        <row r="32">
          <cell r="B32">
            <v>0</v>
          </cell>
        </row>
        <row r="33">
          <cell r="B33">
            <v>1</v>
          </cell>
        </row>
        <row r="34">
          <cell r="B34">
            <v>2</v>
          </cell>
        </row>
        <row r="35">
          <cell r="B35">
            <v>3</v>
          </cell>
        </row>
        <row r="36">
          <cell r="B36">
            <v>4</v>
          </cell>
        </row>
        <row r="37">
          <cell r="B37">
            <v>5</v>
          </cell>
        </row>
        <row r="50">
          <cell r="B50">
            <v>0</v>
          </cell>
        </row>
        <row r="51">
          <cell r="B51" t="str">
            <v>Energy_Efficiency</v>
          </cell>
        </row>
        <row r="52">
          <cell r="B52" t="str">
            <v>Renewable_Energy</v>
          </cell>
        </row>
        <row r="53">
          <cell r="B53" t="str">
            <v>Transport_Urban</v>
          </cell>
        </row>
        <row r="54">
          <cell r="B54" t="str">
            <v>LULUCF</v>
          </cell>
        </row>
        <row r="55">
          <cell r="B55"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6ABC-02E2-DB46-B4D5-0520D5CDF99C}">
  <dimension ref="B1:H269"/>
  <sheetViews>
    <sheetView tabSelected="1" zoomScale="90" zoomScaleNormal="90" zoomScalePageLayoutView="90" workbookViewId="0">
      <selection activeCell="I13" sqref="I13"/>
    </sheetView>
  </sheetViews>
  <sheetFormatPr baseColWidth="10" defaultColWidth="7.6640625" defaultRowHeight="13" x14ac:dyDescent="0.2"/>
  <cols>
    <col min="1" max="1" width="2.1640625" style="110" customWidth="1"/>
    <col min="2" max="2" width="37.5" style="148" customWidth="1"/>
    <col min="3" max="3" width="17.1640625" style="134" customWidth="1"/>
    <col min="4" max="4" width="29" style="197" customWidth="1"/>
    <col min="5" max="5" width="24" style="110" customWidth="1"/>
    <col min="6" max="6" width="20" style="110" customWidth="1"/>
    <col min="7" max="7" width="25.1640625" style="110" customWidth="1"/>
    <col min="8" max="8" width="26.6640625" style="129" customWidth="1"/>
    <col min="9" max="16384" width="7.6640625" style="110"/>
  </cols>
  <sheetData>
    <row r="1" spans="2:8" x14ac:dyDescent="0.2">
      <c r="B1" s="1" t="s">
        <v>369</v>
      </c>
      <c r="C1" s="1"/>
      <c r="D1" s="1"/>
      <c r="E1" s="1"/>
      <c r="F1" s="1"/>
      <c r="G1" s="1"/>
    </row>
    <row r="2" spans="2:8" x14ac:dyDescent="0.2">
      <c r="B2" s="1"/>
      <c r="C2" s="1"/>
      <c r="D2" s="1"/>
      <c r="E2" s="1"/>
      <c r="F2" s="1"/>
      <c r="G2" s="1"/>
    </row>
    <row r="3" spans="2:8" ht="14" thickBot="1" x14ac:dyDescent="0.25">
      <c r="B3" s="1"/>
      <c r="C3" s="1"/>
      <c r="D3" s="1"/>
      <c r="E3" s="1"/>
      <c r="F3" s="1"/>
      <c r="G3" s="1"/>
    </row>
    <row r="4" spans="2:8" ht="16" x14ac:dyDescent="0.2">
      <c r="B4" s="3" t="s">
        <v>1</v>
      </c>
      <c r="C4" s="4"/>
      <c r="D4" s="4"/>
      <c r="E4" s="4"/>
      <c r="F4" s="4"/>
      <c r="G4" s="4"/>
    </row>
    <row r="5" spans="2:8" ht="17" thickBot="1" x14ac:dyDescent="0.25">
      <c r="B5" s="5" t="s">
        <v>2</v>
      </c>
      <c r="C5" s="6"/>
      <c r="D5" s="6"/>
      <c r="E5" s="6"/>
      <c r="F5" s="6"/>
      <c r="G5" s="6"/>
    </row>
    <row r="6" spans="2:8" s="130" customFormat="1" ht="14" thickBot="1" x14ac:dyDescent="0.25">
      <c r="B6" s="7"/>
      <c r="C6" s="7"/>
      <c r="D6" s="7"/>
      <c r="H6" s="131"/>
    </row>
    <row r="7" spans="2:8" ht="14" thickBot="1" x14ac:dyDescent="0.25">
      <c r="B7" s="132" t="s">
        <v>327</v>
      </c>
      <c r="C7" s="133"/>
      <c r="D7" s="133"/>
      <c r="E7" s="133"/>
      <c r="F7" s="133"/>
      <c r="G7" s="133"/>
    </row>
    <row r="8" spans="2:8" ht="14" thickBot="1" x14ac:dyDescent="0.25">
      <c r="B8" s="11" t="s">
        <v>4</v>
      </c>
      <c r="C8" s="12"/>
      <c r="D8" s="12"/>
      <c r="E8" s="12"/>
      <c r="F8" s="12"/>
      <c r="G8" s="12"/>
    </row>
    <row r="9" spans="2:8" x14ac:dyDescent="0.2">
      <c r="B9" s="13"/>
      <c r="D9" s="135"/>
    </row>
    <row r="10" spans="2:8" ht="14" thickBot="1" x14ac:dyDescent="0.25">
      <c r="B10" s="136" t="s">
        <v>5</v>
      </c>
      <c r="C10" s="136"/>
      <c r="D10" s="136"/>
      <c r="E10" s="136"/>
      <c r="F10" s="136"/>
      <c r="G10" s="136"/>
    </row>
    <row r="11" spans="2:8" ht="14" thickBot="1" x14ac:dyDescent="0.25">
      <c r="B11" s="132" t="s">
        <v>328</v>
      </c>
      <c r="C11" s="133"/>
      <c r="D11" s="133"/>
      <c r="E11" s="133"/>
      <c r="F11" s="133"/>
      <c r="G11" s="133"/>
    </row>
    <row r="12" spans="2:8" x14ac:dyDescent="0.2">
      <c r="B12" s="137"/>
      <c r="C12" s="138"/>
      <c r="D12" s="139"/>
    </row>
    <row r="13" spans="2:8" ht="14" thickBot="1" x14ac:dyDescent="0.25">
      <c r="B13" s="140" t="s">
        <v>7</v>
      </c>
      <c r="C13" s="140"/>
      <c r="D13" s="140"/>
      <c r="E13" s="140"/>
      <c r="F13" s="140"/>
      <c r="G13" s="141"/>
    </row>
    <row r="14" spans="2:8" s="148" customFormat="1" ht="28" x14ac:dyDescent="0.2">
      <c r="B14" s="142" t="s">
        <v>8</v>
      </c>
      <c r="C14" s="143" t="s">
        <v>9</v>
      </c>
      <c r="D14" s="144" t="s">
        <v>10</v>
      </c>
      <c r="E14" s="145" t="s">
        <v>11</v>
      </c>
      <c r="F14" s="145" t="s">
        <v>12</v>
      </c>
      <c r="G14" s="146" t="s">
        <v>13</v>
      </c>
      <c r="H14" s="147"/>
    </row>
    <row r="15" spans="2:8" ht="42" x14ac:dyDescent="0.2">
      <c r="B15" s="28" t="s">
        <v>14</v>
      </c>
      <c r="C15" s="149">
        <v>40</v>
      </c>
      <c r="D15" s="150">
        <v>3918059</v>
      </c>
      <c r="E15" s="151"/>
      <c r="F15" s="150">
        <v>3918059</v>
      </c>
      <c r="G15" s="26" t="s">
        <v>15</v>
      </c>
      <c r="H15" s="147"/>
    </row>
    <row r="16" spans="2:8" ht="14" x14ac:dyDescent="0.2">
      <c r="B16" s="28" t="s">
        <v>16</v>
      </c>
      <c r="C16" s="152"/>
      <c r="D16" s="153"/>
      <c r="E16" s="151"/>
      <c r="F16" s="151"/>
      <c r="G16" s="151"/>
      <c r="H16" s="147"/>
    </row>
    <row r="17" spans="2:8" ht="14" x14ac:dyDescent="0.2">
      <c r="B17" s="154" t="s">
        <v>17</v>
      </c>
      <c r="C17" s="152"/>
      <c r="D17" s="153"/>
      <c r="E17" s="151"/>
      <c r="F17" s="151"/>
      <c r="G17" s="151"/>
      <c r="H17" s="147"/>
    </row>
    <row r="18" spans="2:8" ht="14" x14ac:dyDescent="0.2">
      <c r="B18" s="154" t="s">
        <v>18</v>
      </c>
      <c r="C18" s="152"/>
      <c r="D18" s="153"/>
      <c r="E18" s="151"/>
      <c r="F18" s="151"/>
      <c r="G18" s="151"/>
      <c r="H18" s="147"/>
    </row>
    <row r="19" spans="2:8" ht="14" x14ac:dyDescent="0.2">
      <c r="B19" s="154" t="s">
        <v>19</v>
      </c>
      <c r="C19" s="152"/>
      <c r="D19" s="153"/>
      <c r="E19" s="151"/>
      <c r="F19" s="151"/>
      <c r="G19" s="151"/>
      <c r="H19" s="147"/>
    </row>
    <row r="20" spans="2:8" ht="14" x14ac:dyDescent="0.2">
      <c r="B20" s="28" t="s">
        <v>20</v>
      </c>
      <c r="C20" s="152"/>
      <c r="D20" s="153"/>
      <c r="E20" s="151"/>
      <c r="F20" s="151"/>
      <c r="G20" s="151"/>
      <c r="H20" s="147"/>
    </row>
    <row r="21" spans="2:8" ht="14" x14ac:dyDescent="0.2">
      <c r="B21" s="154" t="s">
        <v>21</v>
      </c>
      <c r="C21" s="152"/>
      <c r="D21" s="153"/>
      <c r="E21" s="151"/>
      <c r="F21" s="151"/>
      <c r="G21" s="151"/>
      <c r="H21" s="147"/>
    </row>
    <row r="22" spans="2:8" ht="14" x14ac:dyDescent="0.2">
      <c r="B22" s="154" t="s">
        <v>22</v>
      </c>
      <c r="C22" s="152"/>
      <c r="D22" s="153"/>
      <c r="E22" s="151"/>
      <c r="F22" s="151"/>
      <c r="G22" s="151"/>
      <c r="H22" s="147"/>
    </row>
    <row r="23" spans="2:8" ht="15" thickBot="1" x14ac:dyDescent="0.25">
      <c r="B23" s="155" t="s">
        <v>23</v>
      </c>
      <c r="C23" s="156"/>
      <c r="D23" s="157"/>
      <c r="E23" s="158"/>
      <c r="F23" s="158"/>
      <c r="G23" s="151"/>
      <c r="H23" s="147"/>
    </row>
    <row r="24" spans="2:8" x14ac:dyDescent="0.2">
      <c r="B24" s="159" t="s">
        <v>24</v>
      </c>
      <c r="C24" s="159"/>
      <c r="D24" s="159"/>
      <c r="E24" s="160"/>
      <c r="F24" s="160"/>
      <c r="G24" s="160"/>
    </row>
    <row r="25" spans="2:8" x14ac:dyDescent="0.2">
      <c r="B25" s="161"/>
      <c r="C25" s="162"/>
      <c r="D25" s="163"/>
      <c r="E25" s="164"/>
      <c r="F25" s="164"/>
      <c r="G25" s="164"/>
    </row>
    <row r="26" spans="2:8" ht="14" thickBot="1" x14ac:dyDescent="0.25">
      <c r="B26" s="141" t="s">
        <v>25</v>
      </c>
      <c r="C26" s="141"/>
      <c r="D26" s="141"/>
      <c r="E26" s="141"/>
      <c r="F26" s="141"/>
      <c r="G26" s="141"/>
    </row>
    <row r="27" spans="2:8" ht="84" x14ac:dyDescent="0.2">
      <c r="B27" s="165" t="s">
        <v>26</v>
      </c>
      <c r="C27" s="166" t="s">
        <v>329</v>
      </c>
      <c r="D27" s="167" t="s">
        <v>330</v>
      </c>
      <c r="E27" s="168" t="s">
        <v>331</v>
      </c>
      <c r="F27" s="168"/>
      <c r="G27" s="168"/>
      <c r="H27" s="169"/>
    </row>
    <row r="28" spans="2:8" ht="14" x14ac:dyDescent="0.2">
      <c r="B28" s="28" t="s">
        <v>30</v>
      </c>
      <c r="C28" s="170"/>
      <c r="D28" s="171"/>
      <c r="E28" s="172"/>
      <c r="F28" s="172"/>
      <c r="G28" s="172"/>
      <c r="H28" s="130"/>
    </row>
    <row r="29" spans="2:8" ht="56" x14ac:dyDescent="0.2">
      <c r="B29" s="173" t="s">
        <v>31</v>
      </c>
      <c r="C29" s="174">
        <f>SUM(C30:C31)</f>
        <v>1012642.1673819743</v>
      </c>
      <c r="D29" s="174">
        <f>SUM(D30:D31)</f>
        <v>1239367.8757202998</v>
      </c>
      <c r="E29" s="168" t="s">
        <v>32</v>
      </c>
      <c r="F29" s="168"/>
      <c r="G29" s="168"/>
      <c r="H29" s="130"/>
    </row>
    <row r="30" spans="2:8" ht="89.25" customHeight="1" x14ac:dyDescent="0.2">
      <c r="B30" s="154" t="s">
        <v>33</v>
      </c>
      <c r="C30" s="175">
        <f>943782500/932</f>
        <v>1012642.1673819743</v>
      </c>
      <c r="D30" s="175">
        <v>1086288.0298901666</v>
      </c>
      <c r="E30" s="176" t="s">
        <v>34</v>
      </c>
      <c r="F30" s="176"/>
      <c r="G30" s="176"/>
      <c r="H30" s="177"/>
    </row>
    <row r="31" spans="2:8" ht="28" x14ac:dyDescent="0.2">
      <c r="B31" s="154" t="s">
        <v>35</v>
      </c>
      <c r="C31" s="175"/>
      <c r="D31" s="175">
        <v>153079.84583013321</v>
      </c>
      <c r="E31" s="176" t="s">
        <v>36</v>
      </c>
      <c r="F31" s="176"/>
      <c r="G31" s="176"/>
      <c r="H31" s="177"/>
    </row>
    <row r="32" spans="2:8" ht="28" x14ac:dyDescent="0.2">
      <c r="B32" s="173" t="s">
        <v>37</v>
      </c>
      <c r="C32" s="178">
        <f>SUM(C34,C41)</f>
        <v>1686948.111</v>
      </c>
      <c r="D32" s="178">
        <f>SUM(D34,D41)</f>
        <v>8226790.9348641168</v>
      </c>
      <c r="E32" s="179" t="s">
        <v>38</v>
      </c>
      <c r="F32" s="179"/>
      <c r="G32" s="179"/>
      <c r="H32" s="130"/>
    </row>
    <row r="33" spans="2:8" ht="14" x14ac:dyDescent="0.2">
      <c r="B33" s="173" t="s">
        <v>39</v>
      </c>
      <c r="C33" s="180"/>
      <c r="D33" s="180"/>
      <c r="E33" s="181"/>
      <c r="F33" s="181"/>
      <c r="G33" s="181"/>
      <c r="H33" s="130"/>
    </row>
    <row r="34" spans="2:8" ht="28" x14ac:dyDescent="0.2">
      <c r="B34" s="154" t="s">
        <v>40</v>
      </c>
      <c r="C34" s="178">
        <f>SUM(C35:C40)</f>
        <v>450000</v>
      </c>
      <c r="D34" s="178">
        <f>SUM(D35:D40)</f>
        <v>2005358.1869728235</v>
      </c>
      <c r="E34" s="172"/>
      <c r="F34" s="172"/>
      <c r="G34" s="172"/>
      <c r="H34" s="130"/>
    </row>
    <row r="35" spans="2:8" ht="14" x14ac:dyDescent="0.2">
      <c r="B35" s="154" t="s">
        <v>41</v>
      </c>
      <c r="C35" s="175">
        <v>0</v>
      </c>
      <c r="D35" s="175">
        <v>0</v>
      </c>
      <c r="E35" s="182"/>
      <c r="F35" s="182"/>
      <c r="G35" s="182"/>
      <c r="H35" s="131"/>
    </row>
    <row r="36" spans="2:8" ht="14" x14ac:dyDescent="0.2">
      <c r="B36" s="154" t="s">
        <v>43</v>
      </c>
      <c r="C36" s="175">
        <v>0</v>
      </c>
      <c r="D36" s="183"/>
      <c r="E36" s="176" t="s">
        <v>44</v>
      </c>
      <c r="F36" s="176"/>
      <c r="G36" s="176"/>
      <c r="H36" s="131"/>
    </row>
    <row r="37" spans="2:8" ht="14" x14ac:dyDescent="0.2">
      <c r="B37" s="154" t="s">
        <v>45</v>
      </c>
      <c r="C37" s="175">
        <v>0</v>
      </c>
      <c r="D37" s="175">
        <v>1555358.1869728235</v>
      </c>
      <c r="E37" s="172"/>
      <c r="F37" s="172"/>
      <c r="G37" s="172"/>
      <c r="H37" s="131"/>
    </row>
    <row r="38" spans="2:8" ht="14" x14ac:dyDescent="0.2">
      <c r="B38" s="154" t="s">
        <v>46</v>
      </c>
      <c r="C38" s="175">
        <v>0</v>
      </c>
      <c r="D38" s="175"/>
      <c r="E38" s="172"/>
      <c r="F38" s="172"/>
      <c r="G38" s="172"/>
      <c r="H38" s="131"/>
    </row>
    <row r="39" spans="2:8" ht="14" x14ac:dyDescent="0.2">
      <c r="B39" s="154" t="s">
        <v>47</v>
      </c>
      <c r="C39" s="175">
        <v>0</v>
      </c>
      <c r="D39" s="175"/>
      <c r="E39" s="172"/>
      <c r="F39" s="172"/>
      <c r="G39" s="172"/>
      <c r="H39" s="131"/>
    </row>
    <row r="40" spans="2:8" ht="14" x14ac:dyDescent="0.2">
      <c r="B40" s="154" t="s">
        <v>48</v>
      </c>
      <c r="C40" s="175">
        <v>450000</v>
      </c>
      <c r="D40" s="175">
        <v>450000</v>
      </c>
      <c r="E40" s="176" t="s">
        <v>49</v>
      </c>
      <c r="F40" s="176"/>
      <c r="G40" s="176"/>
      <c r="H40" s="131"/>
    </row>
    <row r="41" spans="2:8" ht="42" x14ac:dyDescent="0.2">
      <c r="B41" s="154" t="s">
        <v>50</v>
      </c>
      <c r="C41" s="178">
        <f>SUM(C42:C45)</f>
        <v>1236948.111</v>
      </c>
      <c r="D41" s="178">
        <f>SUM(D42:D45)</f>
        <v>6221432.7478912938</v>
      </c>
      <c r="E41" s="172"/>
      <c r="F41" s="172"/>
      <c r="G41" s="172"/>
      <c r="H41" s="131"/>
    </row>
    <row r="42" spans="2:8" ht="14" x14ac:dyDescent="0.2">
      <c r="B42" s="154" t="s">
        <v>43</v>
      </c>
      <c r="C42" s="175">
        <v>0</v>
      </c>
      <c r="D42" s="175"/>
      <c r="E42" s="176"/>
      <c r="F42" s="176"/>
      <c r="G42" s="176"/>
      <c r="H42" s="131"/>
    </row>
    <row r="43" spans="2:8" ht="14" x14ac:dyDescent="0.2">
      <c r="B43" s="154" t="s">
        <v>45</v>
      </c>
      <c r="C43" s="175">
        <v>1236948.111</v>
      </c>
      <c r="D43" s="175">
        <v>6221432.7478912938</v>
      </c>
      <c r="E43" s="176" t="s">
        <v>51</v>
      </c>
      <c r="F43" s="176"/>
      <c r="G43" s="176"/>
      <c r="H43" s="131"/>
    </row>
    <row r="44" spans="2:8" ht="14" x14ac:dyDescent="0.2">
      <c r="B44" s="154" t="s">
        <v>46</v>
      </c>
      <c r="C44" s="175">
        <v>0</v>
      </c>
      <c r="D44" s="175"/>
      <c r="E44" s="172"/>
      <c r="F44" s="172"/>
      <c r="G44" s="172"/>
      <c r="H44" s="131"/>
    </row>
    <row r="45" spans="2:8" ht="14" x14ac:dyDescent="0.2">
      <c r="B45" s="154" t="s">
        <v>48</v>
      </c>
      <c r="C45" s="175"/>
      <c r="D45" s="175"/>
      <c r="E45" s="176"/>
      <c r="F45" s="176"/>
      <c r="G45" s="176"/>
      <c r="H45" s="130"/>
    </row>
    <row r="46" spans="2:8" ht="42" x14ac:dyDescent="0.2">
      <c r="B46" s="173" t="s">
        <v>52</v>
      </c>
      <c r="C46" s="180"/>
      <c r="D46" s="180"/>
      <c r="E46" s="182" t="s">
        <v>332</v>
      </c>
      <c r="F46" s="182"/>
      <c r="G46" s="182"/>
      <c r="H46" s="130"/>
    </row>
    <row r="47" spans="2:8" ht="14" x14ac:dyDescent="0.2">
      <c r="B47" s="173" t="s">
        <v>54</v>
      </c>
      <c r="C47" s="174">
        <f>SUM(C48:C60)</f>
        <v>78452</v>
      </c>
      <c r="D47" s="174">
        <v>54507.920566897163</v>
      </c>
      <c r="E47" s="172"/>
      <c r="F47" s="172"/>
      <c r="G47" s="172"/>
      <c r="H47" s="131"/>
    </row>
    <row r="48" spans="2:8" ht="14" x14ac:dyDescent="0.2">
      <c r="B48" s="154" t="s">
        <v>55</v>
      </c>
      <c r="C48" s="175">
        <v>16152</v>
      </c>
      <c r="D48" s="175"/>
      <c r="E48" s="176" t="s">
        <v>56</v>
      </c>
      <c r="F48" s="176"/>
      <c r="G48" s="176"/>
      <c r="H48" s="130"/>
    </row>
    <row r="49" spans="2:8" x14ac:dyDescent="0.2">
      <c r="B49" s="184" t="s">
        <v>57</v>
      </c>
      <c r="C49" s="185"/>
      <c r="D49" s="185"/>
      <c r="E49" s="182" t="s">
        <v>58</v>
      </c>
      <c r="F49" s="182"/>
      <c r="G49" s="182"/>
      <c r="H49" s="130"/>
    </row>
    <row r="50" spans="2:8" x14ac:dyDescent="0.2">
      <c r="B50" s="184"/>
      <c r="C50" s="185"/>
      <c r="D50" s="185"/>
      <c r="E50" s="182"/>
      <c r="F50" s="182"/>
      <c r="G50" s="182"/>
      <c r="H50" s="130"/>
    </row>
    <row r="51" spans="2:8" ht="14" x14ac:dyDescent="0.2">
      <c r="B51" s="154" t="s">
        <v>59</v>
      </c>
      <c r="C51" s="175">
        <f>40300+20500+1500</f>
        <v>62300</v>
      </c>
      <c r="D51" s="175"/>
      <c r="E51" s="176" t="s">
        <v>60</v>
      </c>
      <c r="F51" s="176"/>
      <c r="G51" s="176"/>
      <c r="H51" s="130"/>
    </row>
    <row r="52" spans="2:8" ht="14" x14ac:dyDescent="0.2">
      <c r="B52" s="154" t="s">
        <v>61</v>
      </c>
      <c r="C52" s="152"/>
      <c r="D52" s="152"/>
      <c r="E52" s="176" t="s">
        <v>62</v>
      </c>
      <c r="F52" s="176"/>
      <c r="G52" s="176"/>
      <c r="H52" s="177"/>
    </row>
    <row r="53" spans="2:8" ht="14" x14ac:dyDescent="0.2">
      <c r="B53" s="154" t="s">
        <v>63</v>
      </c>
      <c r="C53" s="152"/>
      <c r="D53" s="152"/>
      <c r="E53" s="172"/>
      <c r="F53" s="172"/>
      <c r="G53" s="172"/>
      <c r="H53" s="177"/>
    </row>
    <row r="54" spans="2:8" ht="14" x14ac:dyDescent="0.2">
      <c r="B54" s="154" t="s">
        <v>64</v>
      </c>
      <c r="C54" s="152"/>
      <c r="D54" s="152"/>
      <c r="E54" s="172"/>
      <c r="F54" s="172"/>
      <c r="G54" s="172"/>
      <c r="H54" s="177"/>
    </row>
    <row r="55" spans="2:8" ht="14" x14ac:dyDescent="0.2">
      <c r="B55" s="154" t="s">
        <v>65</v>
      </c>
      <c r="C55" s="152"/>
      <c r="D55" s="152"/>
      <c r="E55" s="172"/>
      <c r="F55" s="172"/>
      <c r="G55" s="172"/>
      <c r="H55" s="177"/>
    </row>
    <row r="56" spans="2:8" ht="42" x14ac:dyDescent="0.2">
      <c r="B56" s="154" t="s">
        <v>66</v>
      </c>
      <c r="C56" s="152"/>
      <c r="D56" s="152"/>
      <c r="E56" s="176" t="s">
        <v>67</v>
      </c>
      <c r="F56" s="176"/>
      <c r="G56" s="176"/>
      <c r="H56" s="131"/>
    </row>
    <row r="57" spans="2:8" ht="14" x14ac:dyDescent="0.2">
      <c r="B57" s="154" t="s">
        <v>68</v>
      </c>
      <c r="C57" s="152"/>
      <c r="D57" s="152"/>
      <c r="E57" s="172"/>
      <c r="F57" s="172"/>
      <c r="G57" s="172"/>
      <c r="H57" s="131"/>
    </row>
    <row r="58" spans="2:8" ht="14" x14ac:dyDescent="0.2">
      <c r="B58" s="154" t="s">
        <v>69</v>
      </c>
      <c r="C58" s="152"/>
      <c r="D58" s="152"/>
      <c r="E58" s="172"/>
      <c r="F58" s="172"/>
      <c r="G58" s="172"/>
      <c r="H58" s="131"/>
    </row>
    <row r="59" spans="2:8" ht="14" x14ac:dyDescent="0.2">
      <c r="B59" s="154" t="s">
        <v>70</v>
      </c>
      <c r="C59" s="152"/>
      <c r="D59" s="152"/>
      <c r="E59" s="172"/>
      <c r="F59" s="172"/>
      <c r="G59" s="172"/>
      <c r="H59" s="131"/>
    </row>
    <row r="60" spans="2:8" ht="14" x14ac:dyDescent="0.2">
      <c r="B60" s="154" t="s">
        <v>71</v>
      </c>
      <c r="C60" s="152"/>
      <c r="D60" s="152"/>
      <c r="E60" s="172"/>
      <c r="F60" s="172"/>
      <c r="G60" s="172"/>
      <c r="H60" s="131"/>
    </row>
    <row r="61" spans="2:8" ht="28" x14ac:dyDescent="0.2">
      <c r="B61" s="173" t="s">
        <v>72</v>
      </c>
      <c r="C61" s="68">
        <v>0</v>
      </c>
      <c r="D61" s="68">
        <v>0</v>
      </c>
      <c r="E61" s="182" t="s">
        <v>333</v>
      </c>
      <c r="F61" s="182"/>
      <c r="G61" s="182"/>
      <c r="H61" s="131"/>
    </row>
    <row r="62" spans="2:8" ht="42" x14ac:dyDescent="0.2">
      <c r="B62" s="173" t="s">
        <v>74</v>
      </c>
      <c r="C62" s="178">
        <f>C29+C32+C47*C61</f>
        <v>2699590.2783819744</v>
      </c>
      <c r="D62" s="178">
        <f>D29+D32+D47*D61</f>
        <v>9466158.8105844166</v>
      </c>
      <c r="E62" s="182"/>
      <c r="F62" s="182"/>
      <c r="G62" s="182"/>
      <c r="H62" s="131"/>
    </row>
    <row r="63" spans="2:8" ht="12.75" customHeight="1" x14ac:dyDescent="0.2">
      <c r="B63" s="154" t="s">
        <v>75</v>
      </c>
      <c r="C63" s="175"/>
      <c r="D63" s="175"/>
      <c r="E63" s="172"/>
      <c r="F63" s="172"/>
      <c r="G63" s="172"/>
      <c r="H63" s="177"/>
    </row>
    <row r="64" spans="2:8" ht="14" x14ac:dyDescent="0.2">
      <c r="B64" s="154" t="s">
        <v>76</v>
      </c>
      <c r="C64" s="175"/>
      <c r="D64" s="175"/>
      <c r="E64" s="172"/>
      <c r="F64" s="172"/>
      <c r="G64" s="172"/>
      <c r="H64" s="177"/>
    </row>
    <row r="65" spans="2:8" ht="14" x14ac:dyDescent="0.2">
      <c r="B65" s="28" t="s">
        <v>77</v>
      </c>
      <c r="C65" s="175"/>
      <c r="D65" s="175"/>
      <c r="E65" s="172"/>
      <c r="F65" s="172"/>
      <c r="G65" s="172"/>
      <c r="H65" s="130"/>
    </row>
    <row r="66" spans="2:8" ht="42" x14ac:dyDescent="0.2">
      <c r="B66" s="186" t="s">
        <v>78</v>
      </c>
      <c r="C66" s="178">
        <f>C62</f>
        <v>2699590.2783819744</v>
      </c>
      <c r="D66" s="187">
        <f>D29+D34+D47*D61+(25%*D41)</f>
        <v>4800084.2496659467</v>
      </c>
      <c r="E66" s="182" t="s">
        <v>334</v>
      </c>
      <c r="F66" s="182"/>
      <c r="G66" s="182"/>
      <c r="H66" s="131"/>
    </row>
    <row r="67" spans="2:8" ht="14" x14ac:dyDescent="0.2">
      <c r="B67" s="154" t="s">
        <v>81</v>
      </c>
      <c r="C67" s="152"/>
      <c r="D67" s="188">
        <f>D29+D34+D47*D61</f>
        <v>3244726.0626931232</v>
      </c>
      <c r="E67" s="172"/>
      <c r="F67" s="172"/>
      <c r="G67" s="172"/>
      <c r="H67" s="177"/>
    </row>
    <row r="68" spans="2:8" ht="14" x14ac:dyDescent="0.2">
      <c r="B68" s="154" t="s">
        <v>82</v>
      </c>
      <c r="C68" s="152"/>
      <c r="D68" s="188">
        <f>(25%*D41)</f>
        <v>1555358.1869728235</v>
      </c>
      <c r="E68" s="172"/>
      <c r="F68" s="172"/>
      <c r="G68" s="172"/>
      <c r="H68" s="177"/>
    </row>
    <row r="69" spans="2:8" ht="14" x14ac:dyDescent="0.2">
      <c r="B69" s="173" t="s">
        <v>83</v>
      </c>
      <c r="C69" s="175">
        <f>676578/10*(277*(1.05^12))</f>
        <v>33656521.613322988</v>
      </c>
      <c r="D69" s="175">
        <f>+D80</f>
        <v>11122146.041346051</v>
      </c>
      <c r="E69" s="182" t="s">
        <v>335</v>
      </c>
      <c r="F69" s="182"/>
      <c r="G69" s="182"/>
      <c r="H69" s="131"/>
    </row>
    <row r="70" spans="2:8" ht="42" x14ac:dyDescent="0.2">
      <c r="B70" s="154" t="s">
        <v>336</v>
      </c>
      <c r="C70" s="189" t="s">
        <v>86</v>
      </c>
      <c r="D70" s="175">
        <v>4344964.0589904711</v>
      </c>
      <c r="E70" s="182" t="s">
        <v>87</v>
      </c>
      <c r="F70" s="182"/>
      <c r="G70" s="182"/>
      <c r="H70" s="131"/>
    </row>
    <row r="71" spans="2:8" ht="28" x14ac:dyDescent="0.2">
      <c r="B71" s="154" t="s">
        <v>88</v>
      </c>
      <c r="C71" s="189" t="s">
        <v>86</v>
      </c>
      <c r="D71" s="190"/>
      <c r="E71" s="172"/>
      <c r="F71" s="172"/>
      <c r="G71" s="172"/>
      <c r="H71" s="177"/>
    </row>
    <row r="72" spans="2:8" ht="14" x14ac:dyDescent="0.2">
      <c r="B72" s="154" t="s">
        <v>89</v>
      </c>
      <c r="C72" s="189"/>
      <c r="D72" s="190"/>
      <c r="E72" s="172"/>
      <c r="F72" s="172"/>
      <c r="G72" s="172"/>
      <c r="H72" s="177"/>
    </row>
    <row r="73" spans="2:8" ht="14" x14ac:dyDescent="0.2">
      <c r="B73" s="154" t="s">
        <v>90</v>
      </c>
      <c r="C73" s="189"/>
      <c r="D73" s="190"/>
      <c r="E73" s="172"/>
      <c r="F73" s="172"/>
      <c r="G73" s="172"/>
      <c r="H73" s="177"/>
    </row>
    <row r="74" spans="2:8" ht="42" x14ac:dyDescent="0.2">
      <c r="B74" s="154" t="s">
        <v>91</v>
      </c>
      <c r="C74" s="189"/>
      <c r="D74" s="190"/>
      <c r="E74" s="182" t="s">
        <v>92</v>
      </c>
      <c r="F74" s="182"/>
      <c r="G74" s="182"/>
      <c r="H74" s="177"/>
    </row>
    <row r="75" spans="2:8" ht="42" x14ac:dyDescent="0.2">
      <c r="B75" s="154" t="s">
        <v>337</v>
      </c>
      <c r="C75" s="191">
        <f>676578*0.056*(277*(1.05^12))</f>
        <v>18847652.103460874</v>
      </c>
      <c r="D75" s="175">
        <v>9017920.7565676309</v>
      </c>
      <c r="E75" s="182" t="s">
        <v>338</v>
      </c>
      <c r="F75" s="182"/>
      <c r="G75" s="182"/>
      <c r="H75" s="131"/>
    </row>
    <row r="76" spans="2:8" ht="28" x14ac:dyDescent="0.2">
      <c r="B76" s="154" t="s">
        <v>88</v>
      </c>
      <c r="C76" s="189"/>
      <c r="D76" s="190"/>
      <c r="E76" s="172"/>
      <c r="F76" s="172"/>
      <c r="G76" s="172"/>
      <c r="H76" s="177"/>
    </row>
    <row r="77" spans="2:8" ht="14" x14ac:dyDescent="0.2">
      <c r="B77" s="154" t="s">
        <v>89</v>
      </c>
      <c r="C77" s="189"/>
      <c r="D77" s="190"/>
      <c r="E77" s="172"/>
      <c r="F77" s="172"/>
      <c r="G77" s="172"/>
      <c r="H77" s="177"/>
    </row>
    <row r="78" spans="2:8" ht="14" x14ac:dyDescent="0.2">
      <c r="B78" s="154" t="s">
        <v>90</v>
      </c>
      <c r="C78" s="189"/>
      <c r="D78" s="190"/>
      <c r="E78" s="172"/>
      <c r="F78" s="172"/>
      <c r="G78" s="172"/>
      <c r="H78" s="177"/>
    </row>
    <row r="79" spans="2:8" ht="42" x14ac:dyDescent="0.2">
      <c r="B79" s="154" t="s">
        <v>91</v>
      </c>
      <c r="C79" s="189"/>
      <c r="D79" s="192"/>
      <c r="E79" s="182" t="s">
        <v>95</v>
      </c>
      <c r="F79" s="182"/>
      <c r="G79" s="182"/>
      <c r="H79" s="177"/>
    </row>
    <row r="80" spans="2:8" ht="42" x14ac:dyDescent="0.2">
      <c r="B80" s="154" t="s">
        <v>96</v>
      </c>
      <c r="C80" s="191">
        <f>676578*0.044*(277*(1.05^12))</f>
        <v>14808869.509862112</v>
      </c>
      <c r="D80" s="175">
        <v>11122146.041346051</v>
      </c>
      <c r="E80" s="182" t="s">
        <v>339</v>
      </c>
      <c r="F80" s="182"/>
      <c r="G80" s="182"/>
      <c r="H80" s="131"/>
    </row>
    <row r="81" spans="2:8" ht="38.25" customHeight="1" x14ac:dyDescent="0.2">
      <c r="B81" s="154" t="s">
        <v>98</v>
      </c>
      <c r="C81" s="189"/>
      <c r="D81" s="175">
        <v>2377716.4304741505</v>
      </c>
      <c r="E81" s="172"/>
      <c r="F81" s="172"/>
      <c r="G81" s="172"/>
      <c r="H81" s="177"/>
    </row>
    <row r="82" spans="2:8" ht="14" x14ac:dyDescent="0.2">
      <c r="B82" s="154" t="s">
        <v>99</v>
      </c>
      <c r="C82" s="189"/>
      <c r="D82" s="175">
        <v>3943464.7339003421</v>
      </c>
      <c r="E82" s="172"/>
      <c r="F82" s="172"/>
      <c r="G82" s="172"/>
      <c r="H82" s="177"/>
    </row>
    <row r="83" spans="2:8" ht="28" x14ac:dyDescent="0.2">
      <c r="B83" s="28" t="s">
        <v>100</v>
      </c>
      <c r="C83" s="178">
        <f>C69-C66</f>
        <v>30956931.334941015</v>
      </c>
      <c r="D83" s="178">
        <f>D69-D66</f>
        <v>6322061.7916801041</v>
      </c>
      <c r="E83" s="193" t="s">
        <v>101</v>
      </c>
      <c r="F83" s="193"/>
      <c r="G83" s="193"/>
      <c r="H83" s="130"/>
    </row>
    <row r="84" spans="2:8" ht="14" x14ac:dyDescent="0.2">
      <c r="B84" s="173" t="s">
        <v>102</v>
      </c>
      <c r="C84" s="189"/>
      <c r="D84" s="194"/>
      <c r="E84" s="172"/>
      <c r="F84" s="172"/>
      <c r="G84" s="172"/>
      <c r="H84" s="131"/>
    </row>
    <row r="85" spans="2:8" ht="28" x14ac:dyDescent="0.2">
      <c r="B85" s="173" t="s">
        <v>103</v>
      </c>
      <c r="C85" s="189"/>
      <c r="D85" s="194">
        <f>+D70-D66</f>
        <v>-455120.19067547563</v>
      </c>
      <c r="E85" s="172"/>
      <c r="F85" s="172"/>
      <c r="G85" s="172"/>
      <c r="H85" s="130"/>
    </row>
    <row r="86" spans="2:8" ht="14" x14ac:dyDescent="0.2">
      <c r="B86" s="154" t="s">
        <v>104</v>
      </c>
      <c r="C86" s="189"/>
      <c r="D86" s="190"/>
      <c r="E86" s="172"/>
      <c r="F86" s="172"/>
      <c r="G86" s="172"/>
      <c r="H86" s="177"/>
    </row>
    <row r="87" spans="2:8" ht="14" x14ac:dyDescent="0.2">
      <c r="B87" s="154" t="s">
        <v>105</v>
      </c>
      <c r="C87" s="189"/>
      <c r="D87" s="190"/>
      <c r="E87" s="172"/>
      <c r="F87" s="172"/>
      <c r="G87" s="172"/>
      <c r="H87" s="177"/>
    </row>
    <row r="88" spans="2:8" ht="28" x14ac:dyDescent="0.2">
      <c r="B88" s="173" t="s">
        <v>106</v>
      </c>
      <c r="C88" s="189"/>
      <c r="D88" s="194">
        <f>+D75-D66</f>
        <v>4217836.5069016842</v>
      </c>
      <c r="E88" s="172"/>
      <c r="F88" s="172"/>
      <c r="G88" s="172"/>
      <c r="H88" s="130"/>
    </row>
    <row r="89" spans="2:8" ht="14" x14ac:dyDescent="0.2">
      <c r="B89" s="154" t="s">
        <v>104</v>
      </c>
      <c r="C89" s="189"/>
      <c r="D89" s="190"/>
      <c r="E89" s="172"/>
      <c r="F89" s="172"/>
      <c r="G89" s="172"/>
      <c r="H89" s="177"/>
    </row>
    <row r="90" spans="2:8" ht="14" x14ac:dyDescent="0.2">
      <c r="B90" s="154" t="s">
        <v>105</v>
      </c>
      <c r="C90" s="189"/>
      <c r="D90" s="190"/>
      <c r="E90" s="172"/>
      <c r="F90" s="172"/>
      <c r="G90" s="172"/>
      <c r="H90" s="177"/>
    </row>
    <row r="91" spans="2:8" ht="56" x14ac:dyDescent="0.2">
      <c r="B91" s="173" t="s">
        <v>107</v>
      </c>
      <c r="C91" s="189"/>
      <c r="D91" s="194">
        <f>+D80-D66</f>
        <v>6322061.7916801041</v>
      </c>
      <c r="E91" s="172"/>
      <c r="F91" s="172"/>
      <c r="G91" s="172"/>
      <c r="H91" s="130"/>
    </row>
    <row r="92" spans="2:8" ht="30" x14ac:dyDescent="0.2">
      <c r="B92" s="173" t="s">
        <v>340</v>
      </c>
      <c r="C92" s="189"/>
      <c r="D92" s="194"/>
      <c r="E92" s="168"/>
      <c r="F92" s="168"/>
      <c r="G92" s="168"/>
      <c r="H92" s="131"/>
    </row>
    <row r="93" spans="2:8" ht="14" x14ac:dyDescent="0.2">
      <c r="B93" s="28" t="s">
        <v>341</v>
      </c>
      <c r="C93" s="152"/>
      <c r="D93" s="192"/>
      <c r="E93" s="176" t="s">
        <v>110</v>
      </c>
      <c r="F93" s="176"/>
      <c r="G93" s="176"/>
      <c r="H93" s="130"/>
    </row>
    <row r="94" spans="2:8" ht="28" x14ac:dyDescent="0.2">
      <c r="B94" s="154" t="s">
        <v>111</v>
      </c>
      <c r="C94" s="152"/>
      <c r="D94" s="192"/>
      <c r="E94" s="176" t="s">
        <v>112</v>
      </c>
      <c r="F94" s="176"/>
      <c r="G94" s="176"/>
      <c r="H94" s="131"/>
    </row>
    <row r="95" spans="2:8" ht="28" x14ac:dyDescent="0.2">
      <c r="B95" s="154" t="s">
        <v>113</v>
      </c>
      <c r="C95" s="152"/>
      <c r="D95" s="192"/>
      <c r="E95" s="176" t="s">
        <v>114</v>
      </c>
      <c r="F95" s="176"/>
      <c r="G95" s="176"/>
      <c r="H95" s="131"/>
    </row>
    <row r="96" spans="2:8" x14ac:dyDescent="0.2">
      <c r="B96" s="160" t="s">
        <v>115</v>
      </c>
      <c r="C96" s="195"/>
      <c r="D96" s="196"/>
      <c r="E96" s="160"/>
    </row>
    <row r="97" spans="2:5" x14ac:dyDescent="0.2">
      <c r="B97" s="160" t="s">
        <v>116</v>
      </c>
      <c r="C97" s="195"/>
      <c r="D97" s="196"/>
      <c r="E97" s="160"/>
    </row>
    <row r="98" spans="2:5" x14ac:dyDescent="0.2">
      <c r="B98" s="160" t="s">
        <v>117</v>
      </c>
      <c r="C98" s="195"/>
      <c r="D98" s="196"/>
      <c r="E98" s="160"/>
    </row>
    <row r="99" spans="2:5" x14ac:dyDescent="0.2">
      <c r="B99" s="160" t="s">
        <v>118</v>
      </c>
      <c r="C99" s="195"/>
      <c r="D99" s="196"/>
      <c r="E99" s="160"/>
    </row>
    <row r="100" spans="2:5" x14ac:dyDescent="0.2">
      <c r="B100" s="160" t="s">
        <v>119</v>
      </c>
      <c r="C100" s="195"/>
      <c r="D100" s="196"/>
      <c r="E100" s="160"/>
    </row>
    <row r="101" spans="2:5" x14ac:dyDescent="0.2">
      <c r="B101" s="160" t="s">
        <v>120</v>
      </c>
      <c r="C101" s="195"/>
      <c r="D101" s="196"/>
      <c r="E101" s="160"/>
    </row>
    <row r="102" spans="2:5" x14ac:dyDescent="0.2">
      <c r="B102" s="160" t="s">
        <v>121</v>
      </c>
      <c r="C102" s="195"/>
      <c r="D102" s="196"/>
      <c r="E102" s="160"/>
    </row>
    <row r="103" spans="2:5" x14ac:dyDescent="0.2">
      <c r="B103" s="160" t="s">
        <v>122</v>
      </c>
      <c r="C103" s="195"/>
      <c r="D103" s="196"/>
      <c r="E103" s="160"/>
    </row>
    <row r="104" spans="2:5" x14ac:dyDescent="0.2">
      <c r="B104" s="160" t="s">
        <v>123</v>
      </c>
      <c r="C104" s="195"/>
      <c r="D104" s="196"/>
      <c r="E104" s="160"/>
    </row>
    <row r="105" spans="2:5" x14ac:dyDescent="0.2">
      <c r="B105" s="160" t="s">
        <v>124</v>
      </c>
      <c r="C105" s="195"/>
      <c r="D105" s="196"/>
      <c r="E105" s="160"/>
    </row>
    <row r="106" spans="2:5" x14ac:dyDescent="0.2">
      <c r="B106" s="160" t="s">
        <v>125</v>
      </c>
      <c r="C106" s="195"/>
      <c r="D106" s="196"/>
      <c r="E106" s="160"/>
    </row>
    <row r="107" spans="2:5" x14ac:dyDescent="0.2">
      <c r="B107" s="160" t="s">
        <v>126</v>
      </c>
      <c r="C107" s="195"/>
      <c r="D107" s="196"/>
      <c r="E107" s="160"/>
    </row>
    <row r="108" spans="2:5" x14ac:dyDescent="0.2">
      <c r="B108" s="160" t="s">
        <v>127</v>
      </c>
      <c r="C108" s="195"/>
      <c r="D108" s="196"/>
      <c r="E108" s="160"/>
    </row>
    <row r="109" spans="2:5" x14ac:dyDescent="0.2">
      <c r="B109" s="160" t="s">
        <v>128</v>
      </c>
      <c r="C109" s="195"/>
      <c r="D109" s="196"/>
      <c r="E109" s="160"/>
    </row>
    <row r="112" spans="2:5" ht="14" thickBot="1" x14ac:dyDescent="0.25"/>
    <row r="113" spans="2:7" ht="14" thickBot="1" x14ac:dyDescent="0.25">
      <c r="B113" s="132" t="s">
        <v>342</v>
      </c>
      <c r="C113" s="133"/>
      <c r="D113" s="133"/>
      <c r="E113" s="133"/>
      <c r="F113" s="133"/>
      <c r="G113" s="133"/>
    </row>
    <row r="115" spans="2:7" x14ac:dyDescent="0.2">
      <c r="B115" s="87" t="s">
        <v>130</v>
      </c>
      <c r="C115" s="88"/>
      <c r="D115" s="88"/>
      <c r="E115" s="89"/>
    </row>
    <row r="116" spans="2:7" ht="14" thickBot="1" x14ac:dyDescent="0.25">
      <c r="B116" s="90" t="s">
        <v>131</v>
      </c>
      <c r="C116" s="91"/>
      <c r="D116" s="91"/>
      <c r="E116" s="92"/>
    </row>
    <row r="117" spans="2:7" ht="14" x14ac:dyDescent="0.2">
      <c r="B117" s="198"/>
      <c r="C117" s="166" t="s">
        <v>343</v>
      </c>
      <c r="D117" s="166" t="s">
        <v>344</v>
      </c>
      <c r="E117" s="199"/>
    </row>
    <row r="118" spans="2:7" x14ac:dyDescent="0.2">
      <c r="B118" s="93" t="s">
        <v>345</v>
      </c>
      <c r="C118" s="94"/>
      <c r="D118" s="200"/>
      <c r="E118" s="95"/>
      <c r="G118" s="169"/>
    </row>
    <row r="119" spans="2:7" ht="97.5" customHeight="1" x14ac:dyDescent="0.2">
      <c r="B119" s="201" t="s">
        <v>133</v>
      </c>
      <c r="C119" s="202">
        <v>0</v>
      </c>
      <c r="D119" s="203">
        <v>1</v>
      </c>
      <c r="E119" s="204" t="s">
        <v>134</v>
      </c>
      <c r="F119" s="201" t="s">
        <v>135</v>
      </c>
      <c r="G119" s="177"/>
    </row>
    <row r="120" spans="2:7" ht="97.5" customHeight="1" x14ac:dyDescent="0.2">
      <c r="B120" s="201" t="s">
        <v>136</v>
      </c>
      <c r="C120" s="202">
        <v>0</v>
      </c>
      <c r="D120" s="203">
        <v>1</v>
      </c>
      <c r="E120" s="204" t="s">
        <v>134</v>
      </c>
      <c r="F120" s="201"/>
      <c r="G120" s="177"/>
    </row>
    <row r="121" spans="2:7" x14ac:dyDescent="0.2">
      <c r="B121" s="93" t="s">
        <v>346</v>
      </c>
      <c r="C121" s="94"/>
      <c r="D121" s="205"/>
      <c r="E121" s="95"/>
      <c r="F121" s="206"/>
      <c r="G121" s="130"/>
    </row>
    <row r="122" spans="2:7" ht="84" x14ac:dyDescent="0.2">
      <c r="B122" s="201" t="s">
        <v>138</v>
      </c>
      <c r="C122" s="202">
        <v>0</v>
      </c>
      <c r="D122" s="203">
        <v>1</v>
      </c>
      <c r="E122" s="204" t="s">
        <v>139</v>
      </c>
      <c r="F122" s="201" t="s">
        <v>347</v>
      </c>
      <c r="G122" s="207"/>
    </row>
    <row r="123" spans="2:7" ht="66.75" customHeight="1" x14ac:dyDescent="0.2">
      <c r="B123" s="201" t="s">
        <v>141</v>
      </c>
      <c r="C123" s="202">
        <v>0</v>
      </c>
      <c r="D123" s="203">
        <v>1</v>
      </c>
      <c r="E123" s="204" t="s">
        <v>139</v>
      </c>
      <c r="F123" s="201" t="s">
        <v>347</v>
      </c>
      <c r="G123" s="177"/>
    </row>
    <row r="124" spans="2:7" ht="66.75" customHeight="1" x14ac:dyDescent="0.2">
      <c r="B124" s="201" t="s">
        <v>142</v>
      </c>
      <c r="C124" s="202">
        <v>0</v>
      </c>
      <c r="D124" s="203">
        <v>1</v>
      </c>
      <c r="E124" s="204" t="s">
        <v>139</v>
      </c>
      <c r="F124" s="201" t="s">
        <v>143</v>
      </c>
      <c r="G124" s="177"/>
    </row>
    <row r="125" spans="2:7" x14ac:dyDescent="0.2">
      <c r="B125" s="93" t="s">
        <v>348</v>
      </c>
      <c r="C125" s="94"/>
      <c r="D125" s="205"/>
      <c r="E125" s="95"/>
      <c r="F125" s="206"/>
      <c r="G125" s="130"/>
    </row>
    <row r="126" spans="2:7" ht="98" x14ac:dyDescent="0.2">
      <c r="B126" s="201" t="s">
        <v>145</v>
      </c>
      <c r="C126" s="202">
        <v>0</v>
      </c>
      <c r="D126" s="203">
        <v>0</v>
      </c>
      <c r="E126" s="204" t="s">
        <v>146</v>
      </c>
      <c r="F126" s="201"/>
      <c r="G126" s="130"/>
    </row>
    <row r="127" spans="2:7" ht="98" x14ac:dyDescent="0.2">
      <c r="B127" s="201" t="s">
        <v>147</v>
      </c>
      <c r="C127" s="202">
        <v>0</v>
      </c>
      <c r="D127" s="203">
        <v>1</v>
      </c>
      <c r="E127" s="204" t="s">
        <v>148</v>
      </c>
      <c r="F127" s="201" t="s">
        <v>149</v>
      </c>
      <c r="G127" s="130"/>
    </row>
    <row r="128" spans="2:7" ht="70" x14ac:dyDescent="0.2">
      <c r="B128" s="201" t="s">
        <v>150</v>
      </c>
      <c r="C128" s="202">
        <v>0</v>
      </c>
      <c r="D128" s="203">
        <v>0</v>
      </c>
      <c r="E128" s="204" t="s">
        <v>148</v>
      </c>
      <c r="F128" s="201"/>
      <c r="G128" s="207"/>
    </row>
    <row r="129" spans="2:7" x14ac:dyDescent="0.2">
      <c r="B129" s="93" t="s">
        <v>349</v>
      </c>
      <c r="C129" s="94"/>
      <c r="D129" s="205"/>
      <c r="E129" s="95"/>
      <c r="F129" s="206"/>
      <c r="G129" s="130"/>
    </row>
    <row r="130" spans="2:7" ht="84" x14ac:dyDescent="0.2">
      <c r="B130" s="201" t="s">
        <v>152</v>
      </c>
      <c r="C130" s="202">
        <v>0</v>
      </c>
      <c r="D130" s="203">
        <v>0</v>
      </c>
      <c r="E130" s="204" t="s">
        <v>153</v>
      </c>
      <c r="F130" s="201"/>
      <c r="G130" s="177"/>
    </row>
    <row r="131" spans="2:7" ht="84" x14ac:dyDescent="0.2">
      <c r="B131" s="201" t="s">
        <v>154</v>
      </c>
      <c r="C131" s="202">
        <v>0</v>
      </c>
      <c r="D131" s="203">
        <v>0</v>
      </c>
      <c r="E131" s="204" t="s">
        <v>153</v>
      </c>
      <c r="F131" s="201"/>
      <c r="G131" s="177"/>
    </row>
    <row r="132" spans="2:7" ht="84" x14ac:dyDescent="0.2">
      <c r="B132" s="201" t="s">
        <v>155</v>
      </c>
      <c r="C132" s="202">
        <v>0</v>
      </c>
      <c r="D132" s="203">
        <v>1</v>
      </c>
      <c r="E132" s="204" t="s">
        <v>153</v>
      </c>
      <c r="F132" s="201"/>
      <c r="G132" s="207"/>
    </row>
    <row r="133" spans="2:7" ht="84" x14ac:dyDescent="0.2">
      <c r="B133" s="201" t="s">
        <v>156</v>
      </c>
      <c r="C133" s="202">
        <v>0</v>
      </c>
      <c r="D133" s="203">
        <v>0</v>
      </c>
      <c r="E133" s="204" t="s">
        <v>153</v>
      </c>
      <c r="F133" s="201"/>
      <c r="G133" s="131"/>
    </row>
    <row r="134" spans="2:7" x14ac:dyDescent="0.2">
      <c r="B134" s="93" t="s">
        <v>350</v>
      </c>
      <c r="C134" s="94"/>
      <c r="D134" s="208"/>
      <c r="E134" s="95"/>
      <c r="F134" s="206"/>
      <c r="G134" s="130"/>
    </row>
    <row r="135" spans="2:7" ht="42" x14ac:dyDescent="0.2">
      <c r="B135" s="201" t="s">
        <v>158</v>
      </c>
      <c r="C135" s="183"/>
      <c r="D135" s="110"/>
      <c r="E135" s="209"/>
      <c r="F135" s="201"/>
      <c r="G135" s="131"/>
    </row>
    <row r="136" spans="2:7" ht="84" x14ac:dyDescent="0.2">
      <c r="B136" s="201" t="s">
        <v>159</v>
      </c>
      <c r="C136" s="202">
        <v>2</v>
      </c>
      <c r="D136" s="203">
        <v>2</v>
      </c>
      <c r="E136" s="204" t="s">
        <v>153</v>
      </c>
      <c r="F136" s="201" t="s">
        <v>160</v>
      </c>
      <c r="G136" s="130"/>
    </row>
    <row r="137" spans="2:7" ht="84" x14ac:dyDescent="0.2">
      <c r="B137" s="201" t="s">
        <v>161</v>
      </c>
      <c r="C137" s="202">
        <v>0</v>
      </c>
      <c r="D137" s="203">
        <v>0</v>
      </c>
      <c r="E137" s="204" t="s">
        <v>153</v>
      </c>
      <c r="F137" s="201" t="s">
        <v>162</v>
      </c>
      <c r="G137" s="130"/>
    </row>
    <row r="138" spans="2:7" ht="84" x14ac:dyDescent="0.2">
      <c r="B138" s="201" t="s">
        <v>163</v>
      </c>
      <c r="C138" s="202">
        <v>0</v>
      </c>
      <c r="D138" s="203">
        <v>0</v>
      </c>
      <c r="E138" s="204" t="s">
        <v>153</v>
      </c>
      <c r="F138" s="201" t="s">
        <v>164</v>
      </c>
      <c r="G138" s="130"/>
    </row>
    <row r="139" spans="2:7" ht="84" x14ac:dyDescent="0.2">
      <c r="B139" s="201" t="s">
        <v>165</v>
      </c>
      <c r="C139" s="202">
        <v>0</v>
      </c>
      <c r="D139" s="203">
        <v>0</v>
      </c>
      <c r="E139" s="204" t="s">
        <v>153</v>
      </c>
      <c r="F139" s="201"/>
      <c r="G139" s="130"/>
    </row>
    <row r="140" spans="2:7" ht="84" x14ac:dyDescent="0.2">
      <c r="B140" s="201" t="s">
        <v>166</v>
      </c>
      <c r="C140" s="202">
        <v>0</v>
      </c>
      <c r="D140" s="203">
        <v>0</v>
      </c>
      <c r="E140" s="204" t="s">
        <v>153</v>
      </c>
      <c r="F140" s="201" t="s">
        <v>167</v>
      </c>
      <c r="G140" s="130"/>
    </row>
    <row r="141" spans="2:7" ht="70" x14ac:dyDescent="0.2">
      <c r="B141" s="201" t="s">
        <v>168</v>
      </c>
      <c r="C141" s="202">
        <v>0</v>
      </c>
      <c r="D141" s="203">
        <v>0</v>
      </c>
      <c r="E141" s="204" t="s">
        <v>169</v>
      </c>
      <c r="F141" s="201"/>
      <c r="G141" s="130"/>
    </row>
    <row r="142" spans="2:7" x14ac:dyDescent="0.2">
      <c r="B142" s="93" t="s">
        <v>351</v>
      </c>
      <c r="C142" s="94"/>
      <c r="D142" s="205"/>
      <c r="E142" s="95"/>
      <c r="F142" s="206"/>
      <c r="G142" s="130"/>
    </row>
    <row r="143" spans="2:7" ht="70" x14ac:dyDescent="0.2">
      <c r="B143" s="201" t="s">
        <v>171</v>
      </c>
      <c r="C143" s="202">
        <v>0</v>
      </c>
      <c r="D143" s="203">
        <v>1</v>
      </c>
      <c r="E143" s="204" t="s">
        <v>172</v>
      </c>
      <c r="F143" s="201" t="s">
        <v>173</v>
      </c>
      <c r="G143" s="177"/>
    </row>
    <row r="144" spans="2:7" ht="84" x14ac:dyDescent="0.2">
      <c r="B144" s="201" t="s">
        <v>174</v>
      </c>
      <c r="C144" s="202">
        <v>1</v>
      </c>
      <c r="D144" s="203">
        <v>1</v>
      </c>
      <c r="E144" s="204" t="s">
        <v>172</v>
      </c>
      <c r="F144" s="201" t="s">
        <v>175</v>
      </c>
      <c r="G144" s="177"/>
    </row>
    <row r="145" spans="2:7" x14ac:dyDescent="0.2">
      <c r="B145" s="93" t="s">
        <v>352</v>
      </c>
      <c r="C145" s="94"/>
      <c r="D145" s="205"/>
      <c r="E145" s="95"/>
      <c r="F145" s="206"/>
      <c r="G145" s="130"/>
    </row>
    <row r="146" spans="2:7" ht="70" x14ac:dyDescent="0.2">
      <c r="B146" s="201" t="s">
        <v>177</v>
      </c>
      <c r="C146" s="202">
        <v>2</v>
      </c>
      <c r="D146" s="203">
        <v>2</v>
      </c>
      <c r="E146" s="204" t="s">
        <v>178</v>
      </c>
      <c r="F146" s="201"/>
      <c r="G146" s="130"/>
    </row>
    <row r="147" spans="2:7" ht="70" x14ac:dyDescent="0.2">
      <c r="B147" s="201" t="s">
        <v>179</v>
      </c>
      <c r="C147" s="202">
        <v>0</v>
      </c>
      <c r="D147" s="203">
        <v>0</v>
      </c>
      <c r="E147" s="204" t="s">
        <v>178</v>
      </c>
      <c r="F147" s="201"/>
      <c r="G147" s="130"/>
    </row>
    <row r="148" spans="2:7" ht="70" x14ac:dyDescent="0.2">
      <c r="B148" s="201" t="s">
        <v>180</v>
      </c>
      <c r="C148" s="202">
        <v>0</v>
      </c>
      <c r="D148" s="203">
        <v>0</v>
      </c>
      <c r="E148" s="204" t="s">
        <v>178</v>
      </c>
      <c r="F148" s="210"/>
      <c r="G148" s="130"/>
    </row>
    <row r="149" spans="2:7" ht="70" x14ac:dyDescent="0.2">
      <c r="B149" s="201" t="s">
        <v>181</v>
      </c>
      <c r="C149" s="202">
        <v>1</v>
      </c>
      <c r="D149" s="203">
        <v>1</v>
      </c>
      <c r="E149" s="204" t="s">
        <v>178</v>
      </c>
      <c r="F149" s="201" t="s">
        <v>182</v>
      </c>
      <c r="G149" s="130"/>
    </row>
    <row r="150" spans="2:7" x14ac:dyDescent="0.2">
      <c r="B150" s="93" t="s">
        <v>353</v>
      </c>
      <c r="C150" s="94"/>
      <c r="D150" s="205"/>
      <c r="E150" s="95"/>
      <c r="F150" s="206"/>
      <c r="G150" s="130"/>
    </row>
    <row r="151" spans="2:7" ht="70" x14ac:dyDescent="0.2">
      <c r="B151" s="201" t="s">
        <v>184</v>
      </c>
      <c r="C151" s="202">
        <v>1</v>
      </c>
      <c r="D151" s="203">
        <v>2</v>
      </c>
      <c r="E151" s="204" t="s">
        <v>185</v>
      </c>
      <c r="F151" s="201" t="s">
        <v>186</v>
      </c>
      <c r="G151" s="130"/>
    </row>
    <row r="152" spans="2:7" x14ac:dyDescent="0.2">
      <c r="B152" s="93" t="s">
        <v>354</v>
      </c>
      <c r="C152" s="94"/>
      <c r="D152" s="205"/>
      <c r="E152" s="95"/>
      <c r="F152" s="206"/>
      <c r="G152" s="130"/>
    </row>
    <row r="153" spans="2:7" ht="70" x14ac:dyDescent="0.2">
      <c r="B153" s="201" t="s">
        <v>188</v>
      </c>
      <c r="C153" s="202">
        <v>0</v>
      </c>
      <c r="D153" s="203">
        <v>0</v>
      </c>
      <c r="E153" s="204" t="s">
        <v>189</v>
      </c>
      <c r="F153" s="201" t="s">
        <v>190</v>
      </c>
      <c r="G153" s="130"/>
    </row>
    <row r="154" spans="2:7" ht="70" x14ac:dyDescent="0.2">
      <c r="B154" s="201" t="s">
        <v>191</v>
      </c>
      <c r="C154" s="202">
        <v>1</v>
      </c>
      <c r="D154" s="203">
        <v>1</v>
      </c>
      <c r="E154" s="204" t="s">
        <v>189</v>
      </c>
      <c r="F154" s="201" t="s">
        <v>186</v>
      </c>
      <c r="G154" s="130"/>
    </row>
    <row r="155" spans="2:7" ht="70" x14ac:dyDescent="0.2">
      <c r="B155" s="201" t="s">
        <v>192</v>
      </c>
      <c r="C155" s="202">
        <v>0</v>
      </c>
      <c r="D155" s="203">
        <v>0</v>
      </c>
      <c r="E155" s="204" t="s">
        <v>189</v>
      </c>
      <c r="F155" s="201" t="s">
        <v>190</v>
      </c>
      <c r="G155" s="130"/>
    </row>
    <row r="156" spans="2:7" ht="70" x14ac:dyDescent="0.2">
      <c r="B156" s="201" t="s">
        <v>193</v>
      </c>
      <c r="C156" s="202">
        <v>1</v>
      </c>
      <c r="D156" s="203">
        <v>1</v>
      </c>
      <c r="E156" s="204" t="s">
        <v>189</v>
      </c>
      <c r="F156" s="201"/>
      <c r="G156" s="130"/>
    </row>
    <row r="157" spans="2:7" ht="70" x14ac:dyDescent="0.2">
      <c r="B157" s="201" t="s">
        <v>194</v>
      </c>
      <c r="C157" s="202">
        <v>0</v>
      </c>
      <c r="D157" s="203">
        <v>0</v>
      </c>
      <c r="E157" s="204" t="s">
        <v>189</v>
      </c>
      <c r="F157" s="201"/>
      <c r="G157" s="130"/>
    </row>
    <row r="158" spans="2:7" ht="70" x14ac:dyDescent="0.2">
      <c r="B158" s="201" t="s">
        <v>195</v>
      </c>
      <c r="C158" s="202">
        <v>1</v>
      </c>
      <c r="D158" s="203">
        <v>1</v>
      </c>
      <c r="E158" s="204" t="s">
        <v>189</v>
      </c>
      <c r="F158" s="201"/>
      <c r="G158" s="130"/>
    </row>
    <row r="159" spans="2:7" ht="70" x14ac:dyDescent="0.2">
      <c r="B159" s="201" t="s">
        <v>196</v>
      </c>
      <c r="C159" s="202">
        <v>3</v>
      </c>
      <c r="D159" s="203">
        <v>3</v>
      </c>
      <c r="E159" s="204" t="s">
        <v>189</v>
      </c>
      <c r="F159" s="201" t="s">
        <v>197</v>
      </c>
      <c r="G159" s="130"/>
    </row>
    <row r="160" spans="2:7" ht="70" x14ac:dyDescent="0.2">
      <c r="B160" s="201" t="s">
        <v>198</v>
      </c>
      <c r="C160" s="202">
        <v>1</v>
      </c>
      <c r="D160" s="203">
        <v>1</v>
      </c>
      <c r="E160" s="204" t="s">
        <v>189</v>
      </c>
      <c r="F160" s="201"/>
      <c r="G160" s="130"/>
    </row>
    <row r="161" spans="2:7" ht="14" x14ac:dyDescent="0.2">
      <c r="B161" s="103" t="s">
        <v>199</v>
      </c>
      <c r="C161" s="211">
        <f>SUM(C153:C160,C151,C146:C149,C143:C144,C136:C141,C130:C133,C126:C128,C122:C124,C119:C120)</f>
        <v>14</v>
      </c>
      <c r="D161" s="211">
        <f>SUM(D153:D160,D151,D146:D149,D143:D144,D136:D141,D130:D133,D126:D128,D122:D124,D119:D120)</f>
        <v>23</v>
      </c>
      <c r="E161" s="212" t="s">
        <v>200</v>
      </c>
      <c r="F161" s="212"/>
      <c r="G161" s="130"/>
    </row>
    <row r="162" spans="2:7" ht="14" x14ac:dyDescent="0.2">
      <c r="B162" s="106"/>
      <c r="C162" s="183">
        <v>90</v>
      </c>
      <c r="D162" s="183">
        <v>90</v>
      </c>
      <c r="E162" s="212" t="s">
        <v>201</v>
      </c>
      <c r="F162" s="212"/>
      <c r="G162" s="130"/>
    </row>
    <row r="163" spans="2:7" ht="14" x14ac:dyDescent="0.2">
      <c r="B163" s="108"/>
      <c r="C163" s="213">
        <f>C161/C162</f>
        <v>0.15555555555555556</v>
      </c>
      <c r="D163" s="213">
        <f>D161/D162</f>
        <v>0.25555555555555554</v>
      </c>
      <c r="E163" s="212" t="s">
        <v>202</v>
      </c>
      <c r="F163" s="212"/>
      <c r="G163" s="130"/>
    </row>
    <row r="164" spans="2:7" x14ac:dyDescent="0.2">
      <c r="B164" s="90" t="s">
        <v>203</v>
      </c>
      <c r="C164" s="91"/>
      <c r="D164" s="91"/>
      <c r="E164" s="92"/>
      <c r="F164" s="206"/>
      <c r="G164" s="130"/>
    </row>
    <row r="165" spans="2:7" x14ac:dyDescent="0.2">
      <c r="B165" s="93" t="s">
        <v>355</v>
      </c>
      <c r="C165" s="94"/>
      <c r="D165" s="94"/>
      <c r="E165" s="95"/>
      <c r="F165" s="206"/>
      <c r="G165" s="130"/>
    </row>
    <row r="166" spans="2:7" ht="70" x14ac:dyDescent="0.2">
      <c r="B166" s="201" t="s">
        <v>205</v>
      </c>
      <c r="C166" s="214">
        <v>2</v>
      </c>
      <c r="D166" s="203">
        <v>2</v>
      </c>
      <c r="E166" s="215" t="s">
        <v>206</v>
      </c>
      <c r="F166" s="201" t="s">
        <v>167</v>
      </c>
      <c r="G166" s="130"/>
    </row>
    <row r="167" spans="2:7" ht="112" x14ac:dyDescent="0.2">
      <c r="B167" s="201" t="s">
        <v>207</v>
      </c>
      <c r="C167" s="214">
        <v>1</v>
      </c>
      <c r="D167" s="203">
        <v>1</v>
      </c>
      <c r="E167" s="215" t="s">
        <v>208</v>
      </c>
      <c r="F167" s="201" t="s">
        <v>209</v>
      </c>
      <c r="G167" s="130"/>
    </row>
    <row r="168" spans="2:7" ht="112" x14ac:dyDescent="0.2">
      <c r="B168" s="201" t="s">
        <v>210</v>
      </c>
      <c r="C168" s="214">
        <v>0</v>
      </c>
      <c r="D168" s="203">
        <v>0</v>
      </c>
      <c r="E168" s="215" t="s">
        <v>208</v>
      </c>
      <c r="F168" s="201"/>
      <c r="G168" s="130"/>
    </row>
    <row r="169" spans="2:7" ht="112" x14ac:dyDescent="0.2">
      <c r="B169" s="201" t="s">
        <v>211</v>
      </c>
      <c r="C169" s="214">
        <v>0</v>
      </c>
      <c r="D169" s="203">
        <v>0</v>
      </c>
      <c r="E169" s="215" t="s">
        <v>208</v>
      </c>
      <c r="F169" s="201"/>
      <c r="G169" s="130"/>
    </row>
    <row r="170" spans="2:7" ht="112" x14ac:dyDescent="0.2">
      <c r="B170" s="201" t="s">
        <v>212</v>
      </c>
      <c r="C170" s="214">
        <v>0</v>
      </c>
      <c r="D170" s="203">
        <v>0</v>
      </c>
      <c r="E170" s="215" t="s">
        <v>208</v>
      </c>
      <c r="F170" s="201"/>
      <c r="G170" s="130"/>
    </row>
    <row r="171" spans="2:7" ht="112" x14ac:dyDescent="0.2">
      <c r="B171" s="201" t="s">
        <v>213</v>
      </c>
      <c r="C171" s="214">
        <v>0</v>
      </c>
      <c r="D171" s="203">
        <v>0</v>
      </c>
      <c r="E171" s="215" t="s">
        <v>208</v>
      </c>
      <c r="F171" s="201"/>
      <c r="G171" s="130"/>
    </row>
    <row r="172" spans="2:7" x14ac:dyDescent="0.2">
      <c r="B172" s="93" t="s">
        <v>356</v>
      </c>
      <c r="C172" s="94"/>
      <c r="D172" s="94"/>
      <c r="E172" s="95"/>
      <c r="F172" s="206"/>
      <c r="G172" s="130"/>
    </row>
    <row r="173" spans="2:7" ht="126" x14ac:dyDescent="0.2">
      <c r="B173" s="201" t="s">
        <v>215</v>
      </c>
      <c r="C173" s="214">
        <v>1</v>
      </c>
      <c r="D173" s="203">
        <v>1</v>
      </c>
      <c r="E173" s="215" t="s">
        <v>216</v>
      </c>
      <c r="F173" s="201" t="s">
        <v>217</v>
      </c>
      <c r="G173" s="130"/>
    </row>
    <row r="174" spans="2:7" ht="70" x14ac:dyDescent="0.2">
      <c r="B174" s="201" t="s">
        <v>218</v>
      </c>
      <c r="C174" s="214">
        <v>1</v>
      </c>
      <c r="D174" s="203">
        <v>1</v>
      </c>
      <c r="E174" s="215" t="s">
        <v>216</v>
      </c>
      <c r="F174" s="201" t="s">
        <v>219</v>
      </c>
      <c r="G174" s="130"/>
    </row>
    <row r="175" spans="2:7" ht="70" x14ac:dyDescent="0.2">
      <c r="B175" s="201" t="s">
        <v>220</v>
      </c>
      <c r="C175" s="214">
        <v>1</v>
      </c>
      <c r="D175" s="203">
        <v>1</v>
      </c>
      <c r="E175" s="215" t="s">
        <v>216</v>
      </c>
      <c r="F175" s="201"/>
      <c r="G175" s="130"/>
    </row>
    <row r="176" spans="2:7" x14ac:dyDescent="0.2">
      <c r="B176" s="93" t="s">
        <v>357</v>
      </c>
      <c r="C176" s="94"/>
      <c r="D176" s="94"/>
      <c r="E176" s="95"/>
      <c r="F176" s="206"/>
      <c r="G176" s="130"/>
    </row>
    <row r="177" spans="2:7" ht="84" x14ac:dyDescent="0.2">
      <c r="B177" s="201" t="s">
        <v>222</v>
      </c>
      <c r="C177" s="214">
        <v>2</v>
      </c>
      <c r="D177" s="203">
        <v>2</v>
      </c>
      <c r="E177" s="215" t="s">
        <v>223</v>
      </c>
      <c r="F177" s="201" t="s">
        <v>224</v>
      </c>
      <c r="G177" s="130"/>
    </row>
    <row r="178" spans="2:7" ht="70" x14ac:dyDescent="0.2">
      <c r="B178" s="201" t="s">
        <v>225</v>
      </c>
      <c r="C178" s="214">
        <v>0</v>
      </c>
      <c r="D178" s="203">
        <v>0</v>
      </c>
      <c r="E178" s="215" t="s">
        <v>223</v>
      </c>
      <c r="F178" s="201"/>
      <c r="G178" s="130"/>
    </row>
    <row r="179" spans="2:7" ht="70" x14ac:dyDescent="0.2">
      <c r="B179" s="201" t="s">
        <v>226</v>
      </c>
      <c r="C179" s="214">
        <v>3</v>
      </c>
      <c r="D179" s="203">
        <v>3</v>
      </c>
      <c r="E179" s="215" t="s">
        <v>223</v>
      </c>
      <c r="F179" s="201" t="s">
        <v>227</v>
      </c>
      <c r="G179" s="130"/>
    </row>
    <row r="180" spans="2:7" ht="70" x14ac:dyDescent="0.2">
      <c r="B180" s="201" t="s">
        <v>228</v>
      </c>
      <c r="C180" s="214">
        <v>1</v>
      </c>
      <c r="D180" s="203">
        <v>1</v>
      </c>
      <c r="E180" s="215" t="s">
        <v>223</v>
      </c>
      <c r="F180" s="201"/>
      <c r="G180" s="130"/>
    </row>
    <row r="181" spans="2:7" x14ac:dyDescent="0.2">
      <c r="B181" s="93" t="s">
        <v>358</v>
      </c>
      <c r="C181" s="94"/>
      <c r="D181" s="94"/>
      <c r="E181" s="95"/>
      <c r="F181" s="206"/>
      <c r="G181" s="130"/>
    </row>
    <row r="182" spans="2:7" ht="56" x14ac:dyDescent="0.2">
      <c r="B182" s="201" t="s">
        <v>230</v>
      </c>
      <c r="C182" s="214">
        <v>0</v>
      </c>
      <c r="D182" s="203">
        <v>0</v>
      </c>
      <c r="E182" s="215" t="s">
        <v>231</v>
      </c>
      <c r="F182" s="201" t="s">
        <v>232</v>
      </c>
      <c r="G182" s="130"/>
    </row>
    <row r="183" spans="2:7" ht="56" x14ac:dyDescent="0.2">
      <c r="B183" s="201" t="s">
        <v>233</v>
      </c>
      <c r="C183" s="214">
        <v>1</v>
      </c>
      <c r="D183" s="203">
        <v>1</v>
      </c>
      <c r="E183" s="215" t="s">
        <v>231</v>
      </c>
      <c r="F183" s="201" t="s">
        <v>234</v>
      </c>
      <c r="G183" s="130"/>
    </row>
    <row r="184" spans="2:7" x14ac:dyDescent="0.2">
      <c r="B184" s="93" t="s">
        <v>235</v>
      </c>
      <c r="C184" s="94"/>
      <c r="D184" s="94"/>
      <c r="E184" s="95"/>
      <c r="F184" s="206"/>
      <c r="G184" s="130"/>
    </row>
    <row r="185" spans="2:7" ht="140.25" customHeight="1" x14ac:dyDescent="0.2">
      <c r="B185" s="201" t="s">
        <v>236</v>
      </c>
      <c r="C185" s="214">
        <v>0</v>
      </c>
      <c r="D185" s="203">
        <v>1</v>
      </c>
      <c r="E185" s="215" t="s">
        <v>237</v>
      </c>
      <c r="F185" s="201"/>
      <c r="G185" s="177"/>
    </row>
    <row r="186" spans="2:7" ht="70" x14ac:dyDescent="0.2">
      <c r="B186" s="201" t="s">
        <v>238</v>
      </c>
      <c r="C186" s="214">
        <v>0</v>
      </c>
      <c r="D186" s="203">
        <v>1</v>
      </c>
      <c r="E186" s="215" t="s">
        <v>237</v>
      </c>
      <c r="F186" s="201"/>
      <c r="G186" s="177"/>
    </row>
    <row r="187" spans="2:7" ht="70" x14ac:dyDescent="0.2">
      <c r="B187" s="201" t="s">
        <v>239</v>
      </c>
      <c r="C187" s="214">
        <v>0</v>
      </c>
      <c r="D187" s="203">
        <v>1</v>
      </c>
      <c r="E187" s="215" t="s">
        <v>237</v>
      </c>
      <c r="F187" s="201"/>
      <c r="G187" s="177"/>
    </row>
    <row r="188" spans="2:7" ht="70" x14ac:dyDescent="0.2">
      <c r="B188" s="201" t="s">
        <v>240</v>
      </c>
      <c r="C188" s="214">
        <v>0</v>
      </c>
      <c r="D188" s="203">
        <v>0</v>
      </c>
      <c r="E188" s="215" t="s">
        <v>237</v>
      </c>
      <c r="F188" s="201"/>
      <c r="G188" s="177"/>
    </row>
    <row r="189" spans="2:7" ht="70" x14ac:dyDescent="0.2">
      <c r="B189" s="201" t="s">
        <v>241</v>
      </c>
      <c r="C189" s="214">
        <v>1</v>
      </c>
      <c r="D189" s="203">
        <v>1</v>
      </c>
      <c r="E189" s="215" t="s">
        <v>237</v>
      </c>
      <c r="F189" s="201"/>
      <c r="G189" s="177"/>
    </row>
    <row r="190" spans="2:7" ht="70" x14ac:dyDescent="0.2">
      <c r="B190" s="201" t="s">
        <v>242</v>
      </c>
      <c r="C190" s="214">
        <v>1</v>
      </c>
      <c r="D190" s="203">
        <v>1</v>
      </c>
      <c r="E190" s="215" t="s">
        <v>237</v>
      </c>
      <c r="F190" s="201"/>
      <c r="G190" s="177"/>
    </row>
    <row r="191" spans="2:7" ht="14" x14ac:dyDescent="0.2">
      <c r="B191" s="103" t="s">
        <v>243</v>
      </c>
      <c r="C191" s="211">
        <f>SUM(C185:C190,C182:C183,C177:C180,C173:C175,C166:C171)</f>
        <v>15</v>
      </c>
      <c r="D191" s="211">
        <f>SUM(D185:D190,D182:D183,D177:D180,D173:D175,D166:D171)</f>
        <v>18</v>
      </c>
      <c r="E191" s="212" t="s">
        <v>200</v>
      </c>
      <c r="F191" s="212"/>
      <c r="G191" s="130"/>
    </row>
    <row r="192" spans="2:7" ht="14" x14ac:dyDescent="0.2">
      <c r="B192" s="106"/>
      <c r="C192" s="183">
        <v>59</v>
      </c>
      <c r="D192" s="183">
        <v>59</v>
      </c>
      <c r="E192" s="212" t="s">
        <v>244</v>
      </c>
      <c r="F192" s="212"/>
      <c r="G192" s="130"/>
    </row>
    <row r="193" spans="2:7" ht="14" x14ac:dyDescent="0.2">
      <c r="B193" s="108"/>
      <c r="C193" s="213">
        <f>C191/C192</f>
        <v>0.25423728813559321</v>
      </c>
      <c r="D193" s="213">
        <f>D191/D192</f>
        <v>0.30508474576271188</v>
      </c>
      <c r="E193" s="212" t="s">
        <v>202</v>
      </c>
      <c r="F193" s="212"/>
      <c r="G193" s="130"/>
    </row>
    <row r="194" spans="2:7" x14ac:dyDescent="0.2">
      <c r="B194" s="90" t="s">
        <v>245</v>
      </c>
      <c r="C194" s="91"/>
      <c r="D194" s="91"/>
      <c r="E194" s="92"/>
      <c r="F194" s="206"/>
      <c r="G194" s="130"/>
    </row>
    <row r="195" spans="2:7" x14ac:dyDescent="0.2">
      <c r="B195" s="93" t="s">
        <v>359</v>
      </c>
      <c r="C195" s="94"/>
      <c r="D195" s="94"/>
      <c r="E195" s="95"/>
      <c r="F195" s="206"/>
      <c r="G195" s="130"/>
    </row>
    <row r="196" spans="2:7" ht="70" x14ac:dyDescent="0.2">
      <c r="B196" s="201" t="s">
        <v>247</v>
      </c>
      <c r="C196" s="214">
        <v>0</v>
      </c>
      <c r="D196" s="203">
        <v>2</v>
      </c>
      <c r="E196" s="215" t="s">
        <v>248</v>
      </c>
      <c r="F196" s="201"/>
      <c r="G196" s="131"/>
    </row>
    <row r="197" spans="2:7" ht="112" x14ac:dyDescent="0.2">
      <c r="B197" s="201" t="s">
        <v>249</v>
      </c>
      <c r="C197" s="214">
        <v>1</v>
      </c>
      <c r="D197" s="203">
        <v>1</v>
      </c>
      <c r="E197" s="215" t="s">
        <v>248</v>
      </c>
      <c r="F197" s="201" t="s">
        <v>250</v>
      </c>
      <c r="G197" s="207"/>
    </row>
    <row r="198" spans="2:7" ht="70" x14ac:dyDescent="0.2">
      <c r="B198" s="201" t="s">
        <v>251</v>
      </c>
      <c r="C198" s="214">
        <v>0</v>
      </c>
      <c r="D198" s="203">
        <v>0</v>
      </c>
      <c r="E198" s="215" t="s">
        <v>248</v>
      </c>
      <c r="F198" s="201"/>
      <c r="G198" s="130"/>
    </row>
    <row r="199" spans="2:7" ht="70" x14ac:dyDescent="0.2">
      <c r="B199" s="201" t="s">
        <v>252</v>
      </c>
      <c r="C199" s="214">
        <v>0</v>
      </c>
      <c r="D199" s="203">
        <v>0</v>
      </c>
      <c r="E199" s="215" t="s">
        <v>248</v>
      </c>
      <c r="F199" s="201"/>
      <c r="G199" s="130"/>
    </row>
    <row r="200" spans="2:7" x14ac:dyDescent="0.2">
      <c r="B200" s="93" t="s">
        <v>360</v>
      </c>
      <c r="C200" s="94"/>
      <c r="D200" s="94"/>
      <c r="E200" s="95"/>
      <c r="F200" s="206"/>
      <c r="G200" s="130"/>
    </row>
    <row r="201" spans="2:7" ht="70" x14ac:dyDescent="0.2">
      <c r="B201" s="201" t="s">
        <v>254</v>
      </c>
      <c r="C201" s="214">
        <v>0</v>
      </c>
      <c r="D201" s="203">
        <v>1</v>
      </c>
      <c r="E201" s="215" t="s">
        <v>255</v>
      </c>
      <c r="F201" s="201" t="s">
        <v>256</v>
      </c>
      <c r="G201" s="207"/>
    </row>
    <row r="202" spans="2:7" ht="70" x14ac:dyDescent="0.2">
      <c r="B202" s="201" t="s">
        <v>257</v>
      </c>
      <c r="C202" s="214">
        <v>1</v>
      </c>
      <c r="D202" s="203">
        <v>1</v>
      </c>
      <c r="E202" s="215" t="s">
        <v>255</v>
      </c>
      <c r="F202" s="201" t="s">
        <v>258</v>
      </c>
      <c r="G202" s="177"/>
    </row>
    <row r="203" spans="2:7" ht="70" x14ac:dyDescent="0.2">
      <c r="B203" s="201" t="s">
        <v>259</v>
      </c>
      <c r="C203" s="214">
        <v>0</v>
      </c>
      <c r="D203" s="203">
        <v>1</v>
      </c>
      <c r="E203" s="215" t="s">
        <v>255</v>
      </c>
      <c r="F203" s="201"/>
      <c r="G203" s="177"/>
    </row>
    <row r="204" spans="2:7" ht="70" x14ac:dyDescent="0.2">
      <c r="B204" s="201" t="s">
        <v>260</v>
      </c>
      <c r="C204" s="214">
        <v>0</v>
      </c>
      <c r="D204" s="203">
        <v>1</v>
      </c>
      <c r="E204" s="215" t="s">
        <v>255</v>
      </c>
      <c r="F204" s="201"/>
      <c r="G204" s="177"/>
    </row>
    <row r="205" spans="2:7" ht="70" x14ac:dyDescent="0.2">
      <c r="B205" s="201" t="s">
        <v>261</v>
      </c>
      <c r="C205" s="214">
        <v>0</v>
      </c>
      <c r="D205" s="203">
        <v>1</v>
      </c>
      <c r="E205" s="215" t="s">
        <v>255</v>
      </c>
      <c r="F205" s="201"/>
      <c r="G205" s="207"/>
    </row>
    <row r="206" spans="2:7" x14ac:dyDescent="0.2">
      <c r="B206" s="93" t="s">
        <v>361</v>
      </c>
      <c r="C206" s="94"/>
      <c r="D206" s="94"/>
      <c r="E206" s="95"/>
      <c r="F206" s="206"/>
      <c r="G206" s="130"/>
    </row>
    <row r="207" spans="2:7" ht="70" x14ac:dyDescent="0.2">
      <c r="B207" s="216" t="s">
        <v>263</v>
      </c>
      <c r="C207" s="214">
        <v>0</v>
      </c>
      <c r="D207" s="203">
        <v>0</v>
      </c>
      <c r="E207" s="215" t="s">
        <v>264</v>
      </c>
      <c r="F207" s="201"/>
      <c r="G207" s="130"/>
    </row>
    <row r="208" spans="2:7" ht="70" x14ac:dyDescent="0.2">
      <c r="B208" s="216" t="s">
        <v>265</v>
      </c>
      <c r="C208" s="214">
        <v>0</v>
      </c>
      <c r="D208" s="203">
        <v>0</v>
      </c>
      <c r="E208" s="215" t="s">
        <v>264</v>
      </c>
      <c r="F208" s="201"/>
      <c r="G208" s="130"/>
    </row>
    <row r="209" spans="2:7" ht="70" x14ac:dyDescent="0.2">
      <c r="B209" s="216" t="s">
        <v>266</v>
      </c>
      <c r="C209" s="214">
        <v>0</v>
      </c>
      <c r="D209" s="203">
        <v>0</v>
      </c>
      <c r="E209" s="215" t="s">
        <v>264</v>
      </c>
      <c r="F209" s="201"/>
      <c r="G209" s="130"/>
    </row>
    <row r="210" spans="2:7" ht="70" x14ac:dyDescent="0.2">
      <c r="B210" s="216" t="s">
        <v>267</v>
      </c>
      <c r="C210" s="214">
        <v>0</v>
      </c>
      <c r="D210" s="203">
        <v>0</v>
      </c>
      <c r="E210" s="215" t="s">
        <v>268</v>
      </c>
      <c r="F210" s="201" t="s">
        <v>269</v>
      </c>
      <c r="G210" s="130"/>
    </row>
    <row r="211" spans="2:7" x14ac:dyDescent="0.2">
      <c r="B211" s="93" t="s">
        <v>362</v>
      </c>
      <c r="C211" s="94"/>
      <c r="D211" s="94"/>
      <c r="E211" s="95"/>
      <c r="F211" s="206"/>
      <c r="G211" s="130"/>
    </row>
    <row r="212" spans="2:7" ht="70" x14ac:dyDescent="0.2">
      <c r="B212" s="201" t="s">
        <v>271</v>
      </c>
      <c r="C212" s="214">
        <v>0</v>
      </c>
      <c r="D212" s="203">
        <v>0</v>
      </c>
      <c r="E212" s="215" t="s">
        <v>255</v>
      </c>
      <c r="F212" s="201"/>
      <c r="G212" s="130"/>
    </row>
    <row r="213" spans="2:7" ht="70" x14ac:dyDescent="0.2">
      <c r="B213" s="201" t="s">
        <v>272</v>
      </c>
      <c r="C213" s="214">
        <v>0</v>
      </c>
      <c r="D213" s="203">
        <v>0</v>
      </c>
      <c r="E213" s="215" t="s">
        <v>255</v>
      </c>
      <c r="F213" s="201"/>
      <c r="G213" s="130"/>
    </row>
    <row r="214" spans="2:7" x14ac:dyDescent="0.2">
      <c r="B214" s="93" t="s">
        <v>363</v>
      </c>
      <c r="C214" s="94"/>
      <c r="D214" s="94"/>
      <c r="E214" s="95"/>
      <c r="F214" s="206"/>
      <c r="G214" s="130"/>
    </row>
    <row r="215" spans="2:7" ht="70" x14ac:dyDescent="0.2">
      <c r="B215" s="201" t="s">
        <v>274</v>
      </c>
      <c r="C215" s="214">
        <v>0</v>
      </c>
      <c r="D215" s="203">
        <v>1</v>
      </c>
      <c r="E215" s="215" t="s">
        <v>275</v>
      </c>
      <c r="F215" s="201"/>
      <c r="G215" s="207"/>
    </row>
    <row r="216" spans="2:7" ht="70" x14ac:dyDescent="0.2">
      <c r="B216" s="201" t="s">
        <v>276</v>
      </c>
      <c r="C216" s="214">
        <v>0</v>
      </c>
      <c r="D216" s="203">
        <v>1</v>
      </c>
      <c r="E216" s="215" t="s">
        <v>275</v>
      </c>
      <c r="F216" s="201"/>
      <c r="G216" s="207"/>
    </row>
    <row r="217" spans="2:7" ht="70" x14ac:dyDescent="0.2">
      <c r="B217" s="201" t="s">
        <v>277</v>
      </c>
      <c r="C217" s="214">
        <v>0</v>
      </c>
      <c r="D217" s="203">
        <v>0</v>
      </c>
      <c r="E217" s="215" t="s">
        <v>275</v>
      </c>
      <c r="F217" s="201"/>
      <c r="G217" s="207"/>
    </row>
    <row r="218" spans="2:7" ht="70" x14ac:dyDescent="0.2">
      <c r="B218" s="201" t="s">
        <v>278</v>
      </c>
      <c r="C218" s="214">
        <v>0</v>
      </c>
      <c r="D218" s="203">
        <v>0</v>
      </c>
      <c r="E218" s="215" t="s">
        <v>275</v>
      </c>
      <c r="F218" s="201"/>
      <c r="G218" s="207"/>
    </row>
    <row r="219" spans="2:7" x14ac:dyDescent="0.2">
      <c r="B219" s="93" t="s">
        <v>364</v>
      </c>
      <c r="C219" s="94"/>
      <c r="D219" s="94"/>
      <c r="E219" s="95"/>
      <c r="F219" s="206"/>
      <c r="G219" s="130"/>
    </row>
    <row r="220" spans="2:7" ht="70" x14ac:dyDescent="0.2">
      <c r="B220" s="201" t="s">
        <v>280</v>
      </c>
      <c r="C220" s="214">
        <v>0</v>
      </c>
      <c r="D220" s="203">
        <v>0</v>
      </c>
      <c r="E220" s="215" t="s">
        <v>275</v>
      </c>
      <c r="F220" s="201"/>
      <c r="G220" s="130"/>
    </row>
    <row r="221" spans="2:7" ht="70" x14ac:dyDescent="0.2">
      <c r="B221" s="201" t="s">
        <v>281</v>
      </c>
      <c r="C221" s="214">
        <v>1</v>
      </c>
      <c r="D221" s="203">
        <v>1</v>
      </c>
      <c r="E221" s="215" t="s">
        <v>275</v>
      </c>
      <c r="F221" s="201" t="s">
        <v>282</v>
      </c>
      <c r="G221" s="130"/>
    </row>
    <row r="222" spans="2:7" ht="70" x14ac:dyDescent="0.2">
      <c r="B222" s="201" t="s">
        <v>283</v>
      </c>
      <c r="C222" s="214">
        <v>0</v>
      </c>
      <c r="D222" s="203">
        <v>0</v>
      </c>
      <c r="E222" s="215" t="s">
        <v>275</v>
      </c>
      <c r="F222" s="201"/>
      <c r="G222" s="130"/>
    </row>
    <row r="223" spans="2:7" ht="70" x14ac:dyDescent="0.2">
      <c r="B223" s="201" t="s">
        <v>284</v>
      </c>
      <c r="C223" s="214">
        <v>0</v>
      </c>
      <c r="D223" s="203">
        <v>0</v>
      </c>
      <c r="E223" s="215" t="s">
        <v>275</v>
      </c>
      <c r="F223" s="201"/>
      <c r="G223" s="130"/>
    </row>
    <row r="224" spans="2:7" x14ac:dyDescent="0.2">
      <c r="B224" s="93" t="s">
        <v>365</v>
      </c>
      <c r="C224" s="94"/>
      <c r="D224" s="94"/>
      <c r="E224" s="95"/>
      <c r="F224" s="206"/>
      <c r="G224" s="130"/>
    </row>
    <row r="225" spans="2:8" s="130" customFormat="1" ht="70" x14ac:dyDescent="0.2">
      <c r="B225" s="201" t="s">
        <v>286</v>
      </c>
      <c r="C225" s="214">
        <v>0</v>
      </c>
      <c r="D225" s="203">
        <v>1</v>
      </c>
      <c r="E225" s="215" t="s">
        <v>287</v>
      </c>
      <c r="F225" s="201"/>
      <c r="G225" s="207"/>
      <c r="H225" s="131"/>
    </row>
    <row r="226" spans="2:8" ht="14" x14ac:dyDescent="0.2">
      <c r="B226" s="103" t="s">
        <v>288</v>
      </c>
      <c r="C226" s="211">
        <f>SUM(C225,C220:C223,C215:C218,C212:C213,C207:C210,C201:C205,C196:C199)</f>
        <v>3</v>
      </c>
      <c r="D226" s="211">
        <f>SUM(D225,D220:D223,D215:D218,D212:D213,D207:D210,D201:D205,D196:D199)</f>
        <v>12</v>
      </c>
      <c r="E226" s="212" t="s">
        <v>200</v>
      </c>
      <c r="F226" s="212"/>
    </row>
    <row r="227" spans="2:8" ht="14" x14ac:dyDescent="0.2">
      <c r="B227" s="106"/>
      <c r="C227" s="183">
        <v>71</v>
      </c>
      <c r="D227" s="183">
        <v>71</v>
      </c>
      <c r="E227" s="212" t="s">
        <v>289</v>
      </c>
      <c r="F227" s="212"/>
    </row>
    <row r="228" spans="2:8" ht="14" x14ac:dyDescent="0.2">
      <c r="B228" s="108"/>
      <c r="C228" s="213">
        <f>C226/C227</f>
        <v>4.2253521126760563E-2</v>
      </c>
      <c r="D228" s="213">
        <f>D226/D227</f>
        <v>0.16901408450704225</v>
      </c>
      <c r="E228" s="212" t="s">
        <v>202</v>
      </c>
      <c r="F228" s="212"/>
    </row>
    <row r="229" spans="2:8" x14ac:dyDescent="0.2">
      <c r="B229" s="160" t="s">
        <v>290</v>
      </c>
      <c r="C229" s="195"/>
      <c r="D229" s="196"/>
      <c r="E229" s="160"/>
    </row>
    <row r="230" spans="2:8" x14ac:dyDescent="0.2">
      <c r="B230" s="160" t="s">
        <v>291</v>
      </c>
      <c r="C230" s="195"/>
      <c r="D230" s="196"/>
      <c r="E230" s="160"/>
      <c r="F230" s="160"/>
      <c r="G230" s="160"/>
    </row>
    <row r="231" spans="2:8" x14ac:dyDescent="0.2">
      <c r="B231" s="160" t="s">
        <v>292</v>
      </c>
      <c r="C231" s="195"/>
      <c r="D231" s="196"/>
      <c r="E231" s="160"/>
      <c r="F231" s="160"/>
      <c r="G231" s="160"/>
    </row>
    <row r="232" spans="2:8" x14ac:dyDescent="0.2">
      <c r="B232" s="160" t="s">
        <v>293</v>
      </c>
      <c r="C232" s="195"/>
      <c r="D232" s="196"/>
      <c r="E232" s="160"/>
      <c r="F232" s="160"/>
      <c r="G232" s="160"/>
    </row>
    <row r="233" spans="2:8" x14ac:dyDescent="0.2">
      <c r="B233" s="160" t="s">
        <v>294</v>
      </c>
      <c r="C233" s="195"/>
      <c r="D233" s="196"/>
      <c r="E233" s="160"/>
      <c r="F233" s="160"/>
      <c r="G233" s="160"/>
    </row>
    <row r="234" spans="2:8" x14ac:dyDescent="0.2">
      <c r="B234" s="160" t="s">
        <v>295</v>
      </c>
      <c r="C234" s="195"/>
      <c r="D234" s="196"/>
      <c r="E234" s="160"/>
      <c r="F234" s="160"/>
      <c r="G234" s="160"/>
    </row>
    <row r="235" spans="2:8" x14ac:dyDescent="0.2">
      <c r="B235" s="160" t="s">
        <v>296</v>
      </c>
      <c r="C235" s="195"/>
      <c r="D235" s="196"/>
      <c r="E235" s="160"/>
      <c r="F235" s="160"/>
      <c r="G235" s="160"/>
    </row>
    <row r="236" spans="2:8" x14ac:dyDescent="0.2">
      <c r="B236" s="160" t="s">
        <v>297</v>
      </c>
      <c r="C236" s="195"/>
      <c r="D236" s="196"/>
      <c r="E236" s="160"/>
      <c r="F236" s="160"/>
      <c r="G236" s="160"/>
    </row>
    <row r="237" spans="2:8" x14ac:dyDescent="0.2">
      <c r="B237" s="160" t="s">
        <v>298</v>
      </c>
      <c r="C237" s="195"/>
      <c r="D237" s="196"/>
      <c r="E237" s="160"/>
      <c r="F237" s="160"/>
      <c r="G237" s="160"/>
    </row>
    <row r="238" spans="2:8" x14ac:dyDescent="0.2">
      <c r="B238" s="160" t="s">
        <v>299</v>
      </c>
      <c r="C238" s="195"/>
      <c r="D238" s="196"/>
      <c r="E238" s="160"/>
      <c r="F238" s="160"/>
      <c r="G238" s="160"/>
    </row>
    <row r="241" spans="2:8" ht="14" thickBot="1" x14ac:dyDescent="0.25"/>
    <row r="242" spans="2:8" ht="14" thickBot="1" x14ac:dyDescent="0.25">
      <c r="B242" s="132" t="s">
        <v>366</v>
      </c>
      <c r="C242" s="133"/>
      <c r="D242" s="133"/>
      <c r="E242" s="133"/>
      <c r="F242" s="133"/>
      <c r="G242" s="133"/>
    </row>
    <row r="245" spans="2:8" ht="14" thickBot="1" x14ac:dyDescent="0.25">
      <c r="B245" s="217" t="s">
        <v>301</v>
      </c>
      <c r="C245" s="218"/>
      <c r="D245" s="218"/>
    </row>
    <row r="246" spans="2:8" ht="14" x14ac:dyDescent="0.2">
      <c r="B246" s="110"/>
      <c r="C246" s="166" t="s">
        <v>343</v>
      </c>
      <c r="D246" s="166" t="s">
        <v>344</v>
      </c>
    </row>
    <row r="247" spans="2:8" ht="14" x14ac:dyDescent="0.2">
      <c r="B247" s="212" t="s">
        <v>302</v>
      </c>
      <c r="C247" s="211">
        <f>SUM(C161,C191,C226)</f>
        <v>32</v>
      </c>
      <c r="D247" s="211">
        <f>SUM(D161,D191,D226)</f>
        <v>53</v>
      </c>
    </row>
    <row r="248" spans="2:8" ht="14" x14ac:dyDescent="0.2">
      <c r="B248" s="212" t="s">
        <v>303</v>
      </c>
      <c r="C248" s="219">
        <v>220</v>
      </c>
      <c r="D248" s="219">
        <v>220</v>
      </c>
    </row>
    <row r="249" spans="2:8" ht="28" x14ac:dyDescent="0.2">
      <c r="B249" s="212" t="s">
        <v>304</v>
      </c>
      <c r="C249" s="220">
        <f>C247/C248</f>
        <v>0.14545454545454545</v>
      </c>
      <c r="D249" s="220">
        <f>D247/D248</f>
        <v>0.24090909090909091</v>
      </c>
    </row>
    <row r="250" spans="2:8" ht="28" x14ac:dyDescent="0.2">
      <c r="B250" s="212" t="s">
        <v>305</v>
      </c>
      <c r="C250" s="220"/>
      <c r="D250" s="220"/>
    </row>
    <row r="251" spans="2:8" x14ac:dyDescent="0.2">
      <c r="B251" s="164" t="s">
        <v>307</v>
      </c>
      <c r="C251" s="195"/>
    </row>
    <row r="252" spans="2:8" x14ac:dyDescent="0.2">
      <c r="B252" s="160"/>
      <c r="C252" s="195"/>
    </row>
    <row r="254" spans="2:8" x14ac:dyDescent="0.2">
      <c r="B254" s="221" t="s">
        <v>308</v>
      </c>
      <c r="C254" s="221"/>
      <c r="D254" s="221"/>
      <c r="E254" s="221"/>
      <c r="F254" s="221"/>
      <c r="G254" s="221"/>
      <c r="H254" s="131"/>
    </row>
    <row r="255" spans="2:8" ht="14" thickBot="1" x14ac:dyDescent="0.25">
      <c r="B255" s="160" t="s">
        <v>309</v>
      </c>
      <c r="H255" s="131"/>
    </row>
    <row r="256" spans="2:8" ht="28" x14ac:dyDescent="0.2">
      <c r="B256" s="222" t="s">
        <v>310</v>
      </c>
      <c r="C256" s="223" t="s">
        <v>311</v>
      </c>
      <c r="D256" s="224" t="s">
        <v>312</v>
      </c>
      <c r="E256" s="225" t="s">
        <v>313</v>
      </c>
      <c r="F256" s="225" t="s">
        <v>314</v>
      </c>
      <c r="G256" s="226" t="s">
        <v>315</v>
      </c>
      <c r="H256" s="169"/>
    </row>
    <row r="257" spans="2:8" ht="28" x14ac:dyDescent="0.2">
      <c r="B257" s="154" t="s">
        <v>367</v>
      </c>
      <c r="C257" s="152" t="s">
        <v>306</v>
      </c>
      <c r="D257" s="153" t="s">
        <v>367</v>
      </c>
      <c r="E257" s="151" t="s">
        <v>367</v>
      </c>
      <c r="F257" s="151"/>
      <c r="G257" s="227" t="s">
        <v>368</v>
      </c>
      <c r="H257" s="131"/>
    </row>
    <row r="258" spans="2:8" ht="15" thickBot="1" x14ac:dyDescent="0.25">
      <c r="B258" s="228" t="s">
        <v>316</v>
      </c>
      <c r="C258" s="229"/>
      <c r="D258" s="230"/>
      <c r="E258" s="231"/>
      <c r="F258" s="231"/>
      <c r="G258" s="226"/>
      <c r="H258" s="131"/>
    </row>
    <row r="259" spans="2:8" x14ac:dyDescent="0.2">
      <c r="H259" s="131"/>
    </row>
    <row r="260" spans="2:8" x14ac:dyDescent="0.2">
      <c r="H260" s="131"/>
    </row>
    <row r="261" spans="2:8" x14ac:dyDescent="0.2">
      <c r="B261" s="221" t="s">
        <v>317</v>
      </c>
      <c r="C261" s="221"/>
      <c r="D261" s="221"/>
      <c r="E261" s="221"/>
      <c r="H261" s="131"/>
    </row>
    <row r="262" spans="2:8" x14ac:dyDescent="0.2">
      <c r="B262" s="232" t="s">
        <v>318</v>
      </c>
      <c r="C262" s="232"/>
      <c r="D262" s="232"/>
      <c r="E262" s="232"/>
      <c r="H262" s="131"/>
    </row>
    <row r="263" spans="2:8" ht="14" thickBot="1" x14ac:dyDescent="0.25">
      <c r="B263" s="232"/>
      <c r="C263" s="232"/>
      <c r="D263" s="232"/>
      <c r="E263" s="232"/>
      <c r="F263" s="130"/>
    </row>
    <row r="264" spans="2:8" ht="42" x14ac:dyDescent="0.2">
      <c r="B264" s="222" t="s">
        <v>319</v>
      </c>
      <c r="C264" s="223" t="s">
        <v>320</v>
      </c>
      <c r="D264" s="233" t="s">
        <v>321</v>
      </c>
      <c r="E264" s="226" t="s">
        <v>322</v>
      </c>
      <c r="F264" s="169"/>
    </row>
    <row r="265" spans="2:8" ht="238" x14ac:dyDescent="0.2">
      <c r="B265" s="154" t="s">
        <v>323</v>
      </c>
      <c r="C265" s="234" t="s">
        <v>324</v>
      </c>
      <c r="D265" s="235" t="s">
        <v>325</v>
      </c>
      <c r="E265" s="151" t="s">
        <v>326</v>
      </c>
      <c r="F265" s="236"/>
    </row>
    <row r="266" spans="2:8" x14ac:dyDescent="0.2">
      <c r="F266" s="130"/>
    </row>
    <row r="267" spans="2:8" x14ac:dyDescent="0.2">
      <c r="F267" s="130"/>
    </row>
    <row r="268" spans="2:8" x14ac:dyDescent="0.2">
      <c r="F268" s="130"/>
    </row>
    <row r="269" spans="2:8" x14ac:dyDescent="0.2">
      <c r="F269" s="130"/>
    </row>
  </sheetData>
  <mergeCells count="130">
    <mergeCell ref="B261:E261"/>
    <mergeCell ref="B262:E263"/>
    <mergeCell ref="B214:E214"/>
    <mergeCell ref="B219:E219"/>
    <mergeCell ref="B224:E224"/>
    <mergeCell ref="B226:B228"/>
    <mergeCell ref="B242:G242"/>
    <mergeCell ref="B254:G254"/>
    <mergeCell ref="B194:E194"/>
    <mergeCell ref="B195:E195"/>
    <mergeCell ref="B200:E200"/>
    <mergeCell ref="G202:G204"/>
    <mergeCell ref="B206:E206"/>
    <mergeCell ref="B211:E211"/>
    <mergeCell ref="B172:E172"/>
    <mergeCell ref="B176:E176"/>
    <mergeCell ref="B181:E181"/>
    <mergeCell ref="B184:E184"/>
    <mergeCell ref="G185:G190"/>
    <mergeCell ref="B191:B193"/>
    <mergeCell ref="B145:E145"/>
    <mergeCell ref="B150:E150"/>
    <mergeCell ref="B152:E152"/>
    <mergeCell ref="B161:B163"/>
    <mergeCell ref="B164:E164"/>
    <mergeCell ref="B165:E165"/>
    <mergeCell ref="B125:E125"/>
    <mergeCell ref="B129:E129"/>
    <mergeCell ref="G130:G131"/>
    <mergeCell ref="B134:E134"/>
    <mergeCell ref="B142:E142"/>
    <mergeCell ref="G143:G144"/>
    <mergeCell ref="B115:E115"/>
    <mergeCell ref="B116:E116"/>
    <mergeCell ref="B118:E118"/>
    <mergeCell ref="G119:G120"/>
    <mergeCell ref="B121:E121"/>
    <mergeCell ref="G123:G124"/>
    <mergeCell ref="E91:G91"/>
    <mergeCell ref="E92:G92"/>
    <mergeCell ref="E93:G93"/>
    <mergeCell ref="E94:G94"/>
    <mergeCell ref="E95:G95"/>
    <mergeCell ref="B113:G113"/>
    <mergeCell ref="E85:G85"/>
    <mergeCell ref="E86:G86"/>
    <mergeCell ref="H86:H87"/>
    <mergeCell ref="E87:G87"/>
    <mergeCell ref="E88:G88"/>
    <mergeCell ref="E89:G89"/>
    <mergeCell ref="H89:H90"/>
    <mergeCell ref="E90:G90"/>
    <mergeCell ref="E80:G80"/>
    <mergeCell ref="E81:G81"/>
    <mergeCell ref="H81:H82"/>
    <mergeCell ref="E82:G82"/>
    <mergeCell ref="E83:G83"/>
    <mergeCell ref="E84:G84"/>
    <mergeCell ref="E75:G75"/>
    <mergeCell ref="E76:G76"/>
    <mergeCell ref="H76:H79"/>
    <mergeCell ref="E77:G77"/>
    <mergeCell ref="E78:G78"/>
    <mergeCell ref="E79:G79"/>
    <mergeCell ref="E67:G67"/>
    <mergeCell ref="H67:H68"/>
    <mergeCell ref="E68:G68"/>
    <mergeCell ref="E69:G69"/>
    <mergeCell ref="E70:G70"/>
    <mergeCell ref="E71:G71"/>
    <mergeCell ref="H71:H74"/>
    <mergeCell ref="E72:G72"/>
    <mergeCell ref="E73:G73"/>
    <mergeCell ref="E74:G74"/>
    <mergeCell ref="E62:G62"/>
    <mergeCell ref="E63:G63"/>
    <mergeCell ref="H63:H64"/>
    <mergeCell ref="E64:G64"/>
    <mergeCell ref="E65:G65"/>
    <mergeCell ref="E66:G66"/>
    <mergeCell ref="E56:G56"/>
    <mergeCell ref="E57:G57"/>
    <mergeCell ref="E58:G58"/>
    <mergeCell ref="E59:G59"/>
    <mergeCell ref="E60:G60"/>
    <mergeCell ref="E61:G61"/>
    <mergeCell ref="E51:G51"/>
    <mergeCell ref="E52:G52"/>
    <mergeCell ref="H52:H55"/>
    <mergeCell ref="E53:G53"/>
    <mergeCell ref="E54:G54"/>
    <mergeCell ref="E55:G55"/>
    <mergeCell ref="E45:G45"/>
    <mergeCell ref="E46:G46"/>
    <mergeCell ref="E47:G47"/>
    <mergeCell ref="E48:G48"/>
    <mergeCell ref="B49:B50"/>
    <mergeCell ref="C49:C50"/>
    <mergeCell ref="D49:D50"/>
    <mergeCell ref="E49:G50"/>
    <mergeCell ref="E39:G39"/>
    <mergeCell ref="E40:G40"/>
    <mergeCell ref="E41:G41"/>
    <mergeCell ref="E42:G42"/>
    <mergeCell ref="E43:G43"/>
    <mergeCell ref="E44:G44"/>
    <mergeCell ref="E33:G33"/>
    <mergeCell ref="E34:G34"/>
    <mergeCell ref="E35:G35"/>
    <mergeCell ref="E36:G36"/>
    <mergeCell ref="E37:G37"/>
    <mergeCell ref="E38:G38"/>
    <mergeCell ref="E28:G28"/>
    <mergeCell ref="E29:G29"/>
    <mergeCell ref="E30:G30"/>
    <mergeCell ref="H30:H31"/>
    <mergeCell ref="E31:G31"/>
    <mergeCell ref="E32:G32"/>
    <mergeCell ref="B10:G10"/>
    <mergeCell ref="B11:G11"/>
    <mergeCell ref="B13:G13"/>
    <mergeCell ref="B24:D24"/>
    <mergeCell ref="B26:G26"/>
    <mergeCell ref="E27:G27"/>
    <mergeCell ref="B1:G3"/>
    <mergeCell ref="B4:G4"/>
    <mergeCell ref="B5:G5"/>
    <mergeCell ref="B6:D6"/>
    <mergeCell ref="B7:G7"/>
    <mergeCell ref="B8:G8"/>
  </mergeCells>
  <dataValidations count="3">
    <dataValidation type="list" allowBlank="1" showInputMessage="1" showErrorMessage="1" sqref="C119:C120 C225 C153:C160 C177:C180 C173:C175 C166:C171 C122:C124 C151 C143:C144 C136:C141 C130:C133 C126:C128 C185:C190 C196:C199 C201:C205 C207:C209 C212:C213 C215:C218 C220:C223" xr:uid="{5A669512-370E-694C-AA54-9A18D52C5CDF}">
      <formula1>"0,1,2,3"</formula1>
    </dataValidation>
    <dataValidation type="list" allowBlank="1" showInputMessage="1" showErrorMessage="1" sqref="C210 C146:C149" xr:uid="{0F567903-B1B3-9442-8DA7-925349D3AC09}">
      <formula1>"0,1,2"</formula1>
    </dataValidation>
    <dataValidation type="list" allowBlank="1" showInputMessage="1" showErrorMessage="1" sqref="C182:C183" xr:uid="{A6DEB3F9-0FC9-E742-8900-34E2F8C429E2}">
      <formula1>"0,1"</formula1>
    </dataValidation>
  </dataValidations>
  <hyperlinks>
    <hyperlink ref="E14" location="_ftn1" display="Marine hectares covered[1]" xr:uid="{255DBC69-4828-8340-9A20-26D1EEB01F50}"/>
    <hyperlink ref="B141" location="_ftn2" display="(ii) Degree of formulation, adoption and implementation of a national financing strategy[2]" xr:uid="{24E5DB76-1FCA-874F-A243-D41F4964D5F4}"/>
    <hyperlink ref="B190" location="_ftn7" display="(vi) PA financing system facilitates PAs to share costs of common practices with each other and with PA headquarters[7] " xr:uid="{784F81F3-23C1-B54F-A2B1-0492B1679EBC}"/>
    <hyperlink ref="B229" location="_ftnref1" display="[1] This element can be omitted in countries where a PA system does not require a Trust Fund due to robust financing within government " xr:uid="{1934F4E1-793A-8F46-BB1E-EAF0D93A20D6}"/>
    <hyperlink ref="B230" location="_ftnref2" display="[2] A national PA Financing Strategy will include targets, policies, tools and approaches" xr:uid="{E8AF27EA-BFF1-F54A-B732-38EEBD7DF033}"/>
    <hyperlink ref="B231" location="_ftnref3" display="[3] This could include budgets for development agencies and local governments for local livelihoods" xr:uid="{E0C310BF-5A15-EE40-8D41-46F957BF1A19}"/>
    <hyperlink ref="B232" location="_ftnref4" display="[4] These responsibilities should be found in the Terms of Reference for the posts" xr:uid="{97C43AE2-05F3-E340-B873-8E390AEC2040}"/>
    <hyperlink ref="B233" location="_ftnref5" display="[5] A PA Business Plan is a plan that analyzes and identifies the financial gap in a PA’s operations, and presents opportunities to mitigate that gap through operational cost efficiencies or revenue generation schemes. It does not refer to business plans " xr:uid="{86BD2913-4660-DB4D-BF36-1BEE1685463F}"/>
    <hyperlink ref="B234" location="_ftnref6" display="[6] Cost-effectiveness is broadly defined as maximizing impact from amount invested and achieving a target impact in the least cost manner.  It is not about lowering costs and resulting impacts." xr:uid="{82BEC11E-9613-A243-B9C3-5C7FFA97E9CD}"/>
    <hyperlink ref="B235" location="_ftnref7" display="[7] This might include aerial surveys, marine pollution monitoring, economic valuations etc." xr:uid="{FA791696-2166-1B40-89E2-DF97ED760B3C}"/>
  </hyperlinks>
  <pageMargins left="0.75" right="0.75" top="1" bottom="1" header="0.5" footer="0.5"/>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F8A5A-1297-8F47-8DEE-94B635C4C972}">
  <dimension ref="B1:J306"/>
  <sheetViews>
    <sheetView topLeftCell="B1" workbookViewId="0">
      <selection activeCell="H58" sqref="H58"/>
    </sheetView>
  </sheetViews>
  <sheetFormatPr baseColWidth="10" defaultColWidth="7.6640625" defaultRowHeight="13" x14ac:dyDescent="0.15"/>
  <cols>
    <col min="1" max="1" width="2.1640625" style="2" customWidth="1"/>
    <col min="2" max="2" width="48" style="21" customWidth="1"/>
    <col min="3" max="3" width="18.6640625" style="14" customWidth="1"/>
    <col min="4" max="4" width="15.83203125" style="2" customWidth="1"/>
    <col min="5" max="5" width="26.6640625" style="2" customWidth="1"/>
    <col min="6" max="6" width="19.1640625" style="2" customWidth="1"/>
    <col min="7" max="7" width="12.33203125" style="2" customWidth="1"/>
    <col min="8" max="8" width="20" style="2" customWidth="1"/>
    <col min="9" max="9" width="7.6640625" style="2"/>
    <col min="10" max="10" width="32.6640625" style="2" customWidth="1"/>
    <col min="11" max="16384" width="7.6640625" style="2"/>
  </cols>
  <sheetData>
    <row r="1" spans="2:7" ht="20.25" customHeight="1" x14ac:dyDescent="0.15">
      <c r="B1" s="1" t="s">
        <v>0</v>
      </c>
      <c r="C1" s="1"/>
      <c r="D1" s="1"/>
      <c r="E1" s="1"/>
      <c r="F1" s="1"/>
      <c r="G1" s="1"/>
    </row>
    <row r="2" spans="2:7" ht="23.25" customHeight="1" x14ac:dyDescent="0.15">
      <c r="B2" s="1"/>
      <c r="C2" s="1"/>
      <c r="D2" s="1"/>
      <c r="E2" s="1"/>
      <c r="F2" s="1"/>
      <c r="G2" s="1"/>
    </row>
    <row r="3" spans="2:7" ht="23.25" customHeight="1" thickBot="1" x14ac:dyDescent="0.2">
      <c r="B3" s="1"/>
      <c r="C3" s="1"/>
      <c r="D3" s="1"/>
      <c r="E3" s="1"/>
      <c r="F3" s="1"/>
      <c r="G3" s="1"/>
    </row>
    <row r="4" spans="2:7" ht="15.75" customHeight="1" x14ac:dyDescent="0.15">
      <c r="B4" s="3" t="s">
        <v>1</v>
      </c>
      <c r="C4" s="4"/>
      <c r="D4" s="4"/>
      <c r="E4" s="4"/>
      <c r="F4" s="4"/>
      <c r="G4" s="4"/>
    </row>
    <row r="5" spans="2:7" ht="17" thickBot="1" x14ac:dyDescent="0.2">
      <c r="B5" s="5" t="s">
        <v>2</v>
      </c>
      <c r="C5" s="6"/>
      <c r="D5" s="6"/>
      <c r="E5" s="6"/>
      <c r="F5" s="6"/>
      <c r="G5" s="6"/>
    </row>
    <row r="6" spans="2:7" s="8" customFormat="1" ht="14" thickBot="1" x14ac:dyDescent="0.2">
      <c r="B6" s="7"/>
      <c r="C6" s="7"/>
      <c r="D6" s="7"/>
    </row>
    <row r="7" spans="2:7" ht="81" customHeight="1" thickBot="1" x14ac:dyDescent="0.2">
      <c r="B7" s="9" t="s">
        <v>3</v>
      </c>
      <c r="C7" s="10"/>
      <c r="D7" s="10"/>
      <c r="E7" s="10"/>
      <c r="F7" s="10"/>
      <c r="G7" s="10"/>
    </row>
    <row r="8" spans="2:7" ht="24" customHeight="1" thickBot="1" x14ac:dyDescent="0.2">
      <c r="B8" s="11" t="s">
        <v>4</v>
      </c>
      <c r="C8" s="12"/>
      <c r="D8" s="12"/>
      <c r="E8" s="12"/>
      <c r="F8" s="12"/>
      <c r="G8" s="12"/>
    </row>
    <row r="9" spans="2:7" x14ac:dyDescent="0.15">
      <c r="B9" s="13"/>
      <c r="D9" s="15"/>
    </row>
    <row r="10" spans="2:7" ht="14" thickBot="1" x14ac:dyDescent="0.2">
      <c r="B10" s="16" t="s">
        <v>5</v>
      </c>
      <c r="C10" s="16"/>
      <c r="D10" s="16"/>
      <c r="E10" s="16"/>
      <c r="F10" s="16"/>
      <c r="G10" s="16"/>
    </row>
    <row r="11" spans="2:7" ht="61.5" customHeight="1" thickBot="1" x14ac:dyDescent="0.2">
      <c r="B11" s="9" t="s">
        <v>6</v>
      </c>
      <c r="C11" s="10"/>
      <c r="D11" s="10"/>
      <c r="E11" s="10"/>
      <c r="F11" s="10"/>
      <c r="G11" s="10"/>
    </row>
    <row r="12" spans="2:7" x14ac:dyDescent="0.15">
      <c r="B12" s="17"/>
      <c r="C12" s="17"/>
      <c r="D12" s="17"/>
    </row>
    <row r="13" spans="2:7" ht="33" customHeight="1" thickBot="1" x14ac:dyDescent="0.2">
      <c r="B13" s="18" t="s">
        <v>7</v>
      </c>
      <c r="C13" s="18"/>
      <c r="D13" s="18"/>
      <c r="E13" s="18"/>
      <c r="F13" s="18"/>
      <c r="G13" s="18"/>
    </row>
    <row r="14" spans="2:7" s="21" customFormat="1" ht="56" x14ac:dyDescent="0.15">
      <c r="B14" s="19" t="s">
        <v>8</v>
      </c>
      <c r="C14" s="20" t="s">
        <v>9</v>
      </c>
      <c r="D14" s="20" t="s">
        <v>10</v>
      </c>
      <c r="E14" s="20" t="s">
        <v>11</v>
      </c>
      <c r="F14" s="20" t="s">
        <v>12</v>
      </c>
      <c r="G14" s="20" t="s">
        <v>13</v>
      </c>
    </row>
    <row r="15" spans="2:7" ht="84" x14ac:dyDescent="0.15">
      <c r="B15" s="22" t="s">
        <v>14</v>
      </c>
      <c r="C15" s="23">
        <v>37</v>
      </c>
      <c r="D15" s="24">
        <v>3802509</v>
      </c>
      <c r="E15" s="25"/>
      <c r="F15" s="24">
        <v>3802509</v>
      </c>
      <c r="G15" s="26" t="s">
        <v>15</v>
      </c>
    </row>
    <row r="16" spans="2:7" ht="14" x14ac:dyDescent="0.15">
      <c r="B16" s="22" t="s">
        <v>16</v>
      </c>
      <c r="C16" s="25"/>
      <c r="D16" s="25"/>
      <c r="E16" s="25"/>
      <c r="F16" s="25"/>
      <c r="G16" s="25"/>
    </row>
    <row r="17" spans="2:8" ht="14" x14ac:dyDescent="0.15">
      <c r="B17" s="27" t="s">
        <v>17</v>
      </c>
      <c r="C17" s="25"/>
      <c r="D17" s="25"/>
      <c r="E17" s="25"/>
      <c r="F17" s="25"/>
      <c r="G17" s="25"/>
    </row>
    <row r="18" spans="2:8" ht="14" x14ac:dyDescent="0.15">
      <c r="B18" s="27" t="s">
        <v>18</v>
      </c>
      <c r="C18" s="25"/>
      <c r="D18" s="25"/>
      <c r="E18" s="25"/>
      <c r="F18" s="25"/>
      <c r="G18" s="25"/>
    </row>
    <row r="19" spans="2:8" ht="14" x14ac:dyDescent="0.15">
      <c r="B19" s="27" t="s">
        <v>19</v>
      </c>
      <c r="C19" s="25"/>
      <c r="D19" s="25"/>
      <c r="E19" s="25"/>
      <c r="F19" s="25"/>
      <c r="G19" s="25"/>
    </row>
    <row r="20" spans="2:8" ht="14" x14ac:dyDescent="0.15">
      <c r="B20" s="28" t="s">
        <v>20</v>
      </c>
      <c r="C20" s="25"/>
      <c r="D20" s="25"/>
      <c r="E20" s="25"/>
      <c r="F20" s="25"/>
      <c r="G20" s="25"/>
    </row>
    <row r="21" spans="2:8" ht="14" x14ac:dyDescent="0.15">
      <c r="B21" s="27" t="s">
        <v>21</v>
      </c>
      <c r="C21" s="25"/>
      <c r="D21" s="25"/>
      <c r="E21" s="25"/>
      <c r="F21" s="25"/>
      <c r="G21" s="25"/>
    </row>
    <row r="22" spans="2:8" ht="14" x14ac:dyDescent="0.15">
      <c r="B22" s="27" t="s">
        <v>22</v>
      </c>
      <c r="C22" s="25"/>
      <c r="D22" s="25"/>
      <c r="E22" s="25"/>
      <c r="F22" s="25"/>
      <c r="G22" s="25"/>
    </row>
    <row r="23" spans="2:8" ht="15" thickBot="1" x14ac:dyDescent="0.2">
      <c r="B23" s="29" t="s">
        <v>23</v>
      </c>
      <c r="C23" s="30"/>
      <c r="D23" s="30"/>
      <c r="E23" s="30"/>
      <c r="F23" s="30"/>
      <c r="G23" s="30"/>
    </row>
    <row r="24" spans="2:8" x14ac:dyDescent="0.15">
      <c r="B24" s="31" t="s">
        <v>24</v>
      </c>
      <c r="C24" s="31"/>
      <c r="D24" s="31"/>
      <c r="E24" s="32"/>
      <c r="F24" s="32"/>
      <c r="G24" s="32"/>
    </row>
    <row r="25" spans="2:8" x14ac:dyDescent="0.15">
      <c r="B25" s="33"/>
      <c r="C25" s="34"/>
      <c r="D25" s="34"/>
      <c r="E25" s="34"/>
      <c r="F25" s="34"/>
      <c r="G25" s="34"/>
    </row>
    <row r="26" spans="2:8" x14ac:dyDescent="0.15">
      <c r="B26" s="35" t="s">
        <v>25</v>
      </c>
      <c r="C26" s="35"/>
      <c r="D26" s="35"/>
      <c r="E26" s="35"/>
      <c r="F26" s="35"/>
      <c r="G26" s="35"/>
    </row>
    <row r="27" spans="2:8" ht="14" thickBot="1" x14ac:dyDescent="0.2">
      <c r="B27" s="35"/>
      <c r="C27" s="35"/>
      <c r="D27" s="35"/>
      <c r="E27" s="35"/>
      <c r="F27" s="35"/>
      <c r="G27" s="35"/>
      <c r="H27" s="36"/>
    </row>
    <row r="28" spans="2:8" ht="83.25" customHeight="1" x14ac:dyDescent="0.15">
      <c r="B28" s="37" t="s">
        <v>26</v>
      </c>
      <c r="C28" s="38" t="s">
        <v>27</v>
      </c>
      <c r="D28" s="38" t="s">
        <v>28</v>
      </c>
      <c r="E28" s="39" t="s">
        <v>29</v>
      </c>
      <c r="F28" s="39"/>
      <c r="G28" s="39"/>
      <c r="H28" s="40"/>
    </row>
    <row r="29" spans="2:8" x14ac:dyDescent="0.15">
      <c r="B29" s="22"/>
      <c r="C29" s="41"/>
      <c r="D29" s="41"/>
      <c r="E29" s="42"/>
      <c r="F29" s="42"/>
      <c r="G29" s="42"/>
    </row>
    <row r="30" spans="2:8" ht="14" x14ac:dyDescent="0.15">
      <c r="B30" s="22" t="s">
        <v>30</v>
      </c>
      <c r="C30" s="41"/>
      <c r="D30" s="41"/>
      <c r="E30" s="42"/>
      <c r="F30" s="42"/>
      <c r="G30" s="42"/>
    </row>
    <row r="31" spans="2:8" x14ac:dyDescent="0.15">
      <c r="B31" s="22"/>
      <c r="C31" s="41"/>
      <c r="D31" s="41"/>
      <c r="E31" s="42"/>
      <c r="F31" s="42"/>
      <c r="G31" s="42"/>
    </row>
    <row r="32" spans="2:8" ht="47.25" customHeight="1" x14ac:dyDescent="0.15">
      <c r="B32" s="43" t="s">
        <v>31</v>
      </c>
      <c r="C32" s="44">
        <f>SUM(C33:C34)</f>
        <v>1012642.1673819743</v>
      </c>
      <c r="D32" s="45"/>
      <c r="E32" s="46" t="s">
        <v>32</v>
      </c>
      <c r="F32" s="46"/>
      <c r="G32" s="46"/>
      <c r="H32" s="47"/>
    </row>
    <row r="33" spans="2:8" ht="41" customHeight="1" x14ac:dyDescent="0.15">
      <c r="B33" s="27" t="s">
        <v>33</v>
      </c>
      <c r="C33" s="48">
        <f>943782500/932</f>
        <v>1012642.1673819743</v>
      </c>
      <c r="D33" s="49"/>
      <c r="E33" s="50" t="s">
        <v>34</v>
      </c>
      <c r="F33" s="51"/>
      <c r="G33" s="52"/>
    </row>
    <row r="34" spans="2:8" ht="28" x14ac:dyDescent="0.15">
      <c r="B34" s="27" t="s">
        <v>35</v>
      </c>
      <c r="C34" s="53"/>
      <c r="D34" s="49"/>
      <c r="E34" s="50" t="s">
        <v>36</v>
      </c>
      <c r="F34" s="51"/>
      <c r="G34" s="52"/>
    </row>
    <row r="35" spans="2:8" ht="12.75" customHeight="1" x14ac:dyDescent="0.15">
      <c r="B35" s="43" t="s">
        <v>37</v>
      </c>
      <c r="C35" s="54">
        <f>SUM(C37,C45)</f>
        <v>1686948.111</v>
      </c>
      <c r="D35" s="55"/>
      <c r="E35" s="56" t="s">
        <v>38</v>
      </c>
      <c r="F35" s="56"/>
      <c r="G35" s="56"/>
    </row>
    <row r="36" spans="2:8" ht="14" x14ac:dyDescent="0.15">
      <c r="B36" s="43" t="s">
        <v>39</v>
      </c>
      <c r="C36" s="57"/>
      <c r="D36" s="55"/>
      <c r="E36" s="58"/>
      <c r="F36" s="59"/>
      <c r="G36" s="59"/>
    </row>
    <row r="37" spans="2:8" ht="14" x14ac:dyDescent="0.15">
      <c r="B37" s="27" t="s">
        <v>40</v>
      </c>
      <c r="C37" s="54">
        <f>SUM(C38:C43)</f>
        <v>450000</v>
      </c>
      <c r="D37" s="49"/>
      <c r="E37" s="42"/>
      <c r="F37" s="42"/>
      <c r="G37" s="42"/>
    </row>
    <row r="38" spans="2:8" ht="77.25" customHeight="1" x14ac:dyDescent="0.15">
      <c r="B38" s="27" t="s">
        <v>41</v>
      </c>
      <c r="C38" s="48">
        <v>0</v>
      </c>
      <c r="D38" s="49"/>
      <c r="E38" s="60" t="s">
        <v>42</v>
      </c>
      <c r="F38" s="60"/>
      <c r="G38" s="60"/>
    </row>
    <row r="39" spans="2:8" ht="27.75" customHeight="1" x14ac:dyDescent="0.15">
      <c r="B39" s="27" t="s">
        <v>43</v>
      </c>
      <c r="C39" s="61"/>
      <c r="D39" s="49"/>
      <c r="E39" s="50" t="s">
        <v>44</v>
      </c>
      <c r="F39" s="51"/>
      <c r="G39" s="52"/>
      <c r="H39" s="40"/>
    </row>
    <row r="40" spans="2:8" ht="14" x14ac:dyDescent="0.15">
      <c r="B40" s="27" t="s">
        <v>45</v>
      </c>
      <c r="C40" s="48">
        <v>0</v>
      </c>
      <c r="D40" s="49"/>
      <c r="E40" s="42"/>
      <c r="F40" s="42"/>
      <c r="G40" s="42"/>
    </row>
    <row r="41" spans="2:8" ht="14" x14ac:dyDescent="0.15">
      <c r="B41" s="27" t="s">
        <v>46</v>
      </c>
      <c r="C41" s="48">
        <v>0</v>
      </c>
      <c r="D41" s="49"/>
      <c r="E41" s="42"/>
      <c r="F41" s="42"/>
      <c r="G41" s="42"/>
    </row>
    <row r="42" spans="2:8" ht="14" x14ac:dyDescent="0.15">
      <c r="B42" s="27" t="s">
        <v>47</v>
      </c>
      <c r="C42" s="48">
        <v>0</v>
      </c>
      <c r="D42" s="49"/>
      <c r="E42" s="42"/>
      <c r="F42" s="42"/>
      <c r="G42" s="42"/>
    </row>
    <row r="43" spans="2:8" ht="27" customHeight="1" x14ac:dyDescent="0.15">
      <c r="B43" s="27" t="s">
        <v>48</v>
      </c>
      <c r="C43" s="48">
        <v>450000</v>
      </c>
      <c r="D43" s="49"/>
      <c r="E43" s="50" t="s">
        <v>49</v>
      </c>
      <c r="F43" s="51"/>
      <c r="G43" s="52"/>
    </row>
    <row r="44" spans="2:8" x14ac:dyDescent="0.15">
      <c r="B44" s="27"/>
      <c r="C44" s="53"/>
      <c r="D44" s="49"/>
      <c r="E44" s="42"/>
      <c r="F44" s="42"/>
      <c r="G44" s="42"/>
    </row>
    <row r="45" spans="2:8" ht="33.75" customHeight="1" x14ac:dyDescent="0.15">
      <c r="B45" s="27" t="s">
        <v>50</v>
      </c>
      <c r="C45" s="54">
        <f>SUM(C46:C49)</f>
        <v>1236948.111</v>
      </c>
      <c r="D45" s="49"/>
      <c r="E45" s="42"/>
      <c r="F45" s="42"/>
      <c r="G45" s="42"/>
    </row>
    <row r="46" spans="2:8" ht="14" x14ac:dyDescent="0.15">
      <c r="B46" s="27" t="s">
        <v>43</v>
      </c>
      <c r="C46" s="48">
        <v>0</v>
      </c>
      <c r="D46" s="49"/>
      <c r="E46" s="50"/>
      <c r="F46" s="51"/>
      <c r="G46" s="52"/>
    </row>
    <row r="47" spans="2:8" ht="44.25" customHeight="1" x14ac:dyDescent="0.15">
      <c r="B47" s="27" t="s">
        <v>45</v>
      </c>
      <c r="C47" s="48">
        <v>1236948.111</v>
      </c>
      <c r="D47" s="49"/>
      <c r="E47" s="50" t="s">
        <v>51</v>
      </c>
      <c r="F47" s="51"/>
      <c r="G47" s="52"/>
    </row>
    <row r="48" spans="2:8" ht="14" x14ac:dyDescent="0.15">
      <c r="B48" s="27" t="s">
        <v>46</v>
      </c>
      <c r="C48" s="48">
        <v>0</v>
      </c>
      <c r="D48" s="49"/>
      <c r="E48" s="42"/>
      <c r="F48" s="42"/>
      <c r="G48" s="42"/>
    </row>
    <row r="49" spans="2:10" ht="14" x14ac:dyDescent="0.15">
      <c r="B49" s="27" t="s">
        <v>48</v>
      </c>
      <c r="C49" s="48"/>
      <c r="D49" s="49"/>
      <c r="E49" s="50"/>
      <c r="F49" s="51"/>
      <c r="G49" s="52"/>
    </row>
    <row r="50" spans="2:10" x14ac:dyDescent="0.15">
      <c r="B50" s="27"/>
      <c r="C50" s="53"/>
      <c r="D50" s="49"/>
      <c r="E50" s="42"/>
      <c r="F50" s="42"/>
      <c r="G50" s="42"/>
    </row>
    <row r="51" spans="2:10" ht="54" customHeight="1" x14ac:dyDescent="0.15">
      <c r="B51" s="43" t="s">
        <v>52</v>
      </c>
      <c r="C51" s="57"/>
      <c r="D51" s="55"/>
      <c r="E51" s="60" t="s">
        <v>53</v>
      </c>
      <c r="F51" s="60"/>
      <c r="G51" s="60"/>
    </row>
    <row r="52" spans="2:10" ht="14" x14ac:dyDescent="0.15">
      <c r="B52" s="43" t="s">
        <v>54</v>
      </c>
      <c r="C52" s="44">
        <f>SUM(C53:C68)</f>
        <v>78452</v>
      </c>
      <c r="D52" s="55"/>
      <c r="E52" s="42"/>
      <c r="F52" s="42"/>
      <c r="G52" s="42"/>
    </row>
    <row r="53" spans="2:10" ht="84" customHeight="1" x14ac:dyDescent="0.15">
      <c r="B53" s="27" t="s">
        <v>55</v>
      </c>
      <c r="C53" s="48">
        <v>16152</v>
      </c>
      <c r="D53" s="25"/>
      <c r="E53" s="62" t="s">
        <v>56</v>
      </c>
      <c r="F53" s="62"/>
      <c r="G53" s="62"/>
      <c r="H53" s="63"/>
      <c r="I53" s="63"/>
      <c r="J53" s="63"/>
    </row>
    <row r="54" spans="2:10" ht="24.75" customHeight="1" x14ac:dyDescent="0.15">
      <c r="B54" s="64" t="s">
        <v>57</v>
      </c>
      <c r="C54" s="65"/>
      <c r="D54" s="66"/>
      <c r="E54" s="60" t="s">
        <v>58</v>
      </c>
      <c r="F54" s="60"/>
      <c r="G54" s="60"/>
    </row>
    <row r="55" spans="2:10" x14ac:dyDescent="0.15">
      <c r="B55" s="64"/>
      <c r="C55" s="65"/>
      <c r="D55" s="66"/>
      <c r="E55" s="60"/>
      <c r="F55" s="60"/>
      <c r="G55" s="60"/>
    </row>
    <row r="56" spans="2:10" ht="33" customHeight="1" x14ac:dyDescent="0.15">
      <c r="B56" s="27" t="s">
        <v>59</v>
      </c>
      <c r="C56" s="48">
        <f>40300+20500+1500</f>
        <v>62300</v>
      </c>
      <c r="D56" s="49"/>
      <c r="E56" s="62" t="s">
        <v>60</v>
      </c>
      <c r="F56" s="62"/>
      <c r="G56" s="62"/>
    </row>
    <row r="57" spans="2:10" x14ac:dyDescent="0.15">
      <c r="B57" s="27"/>
      <c r="C57" s="53"/>
      <c r="D57" s="49"/>
      <c r="E57" s="42"/>
      <c r="F57" s="42"/>
      <c r="G57" s="42"/>
    </row>
    <row r="58" spans="2:10" ht="29.25" customHeight="1" x14ac:dyDescent="0.15">
      <c r="B58" s="27" t="s">
        <v>61</v>
      </c>
      <c r="C58" s="53"/>
      <c r="D58" s="49"/>
      <c r="E58" s="62" t="s">
        <v>62</v>
      </c>
      <c r="F58" s="62"/>
      <c r="G58" s="62"/>
      <c r="H58" s="8"/>
    </row>
    <row r="59" spans="2:10" ht="14" x14ac:dyDescent="0.15">
      <c r="B59" s="27" t="s">
        <v>63</v>
      </c>
      <c r="C59" s="53"/>
      <c r="D59" s="49"/>
      <c r="E59" s="42"/>
      <c r="F59" s="42"/>
      <c r="G59" s="42"/>
    </row>
    <row r="60" spans="2:10" ht="14" x14ac:dyDescent="0.15">
      <c r="B60" s="27" t="s">
        <v>64</v>
      </c>
      <c r="C60" s="53"/>
      <c r="D60" s="49"/>
      <c r="E60" s="42"/>
      <c r="F60" s="42"/>
      <c r="G60" s="42"/>
    </row>
    <row r="61" spans="2:10" ht="14" x14ac:dyDescent="0.15">
      <c r="B61" s="27" t="s">
        <v>65</v>
      </c>
      <c r="C61" s="53"/>
      <c r="D61" s="49"/>
      <c r="E61" s="42"/>
      <c r="F61" s="42"/>
      <c r="G61" s="42"/>
    </row>
    <row r="62" spans="2:10" x14ac:dyDescent="0.15">
      <c r="B62" s="27"/>
      <c r="C62" s="53"/>
      <c r="D62" s="49"/>
      <c r="E62" s="42"/>
      <c r="F62" s="42"/>
      <c r="G62" s="42"/>
    </row>
    <row r="63" spans="2:10" x14ac:dyDescent="0.15">
      <c r="B63" s="27"/>
      <c r="C63" s="53"/>
      <c r="D63" s="49"/>
      <c r="E63" s="42"/>
      <c r="F63" s="42"/>
      <c r="G63" s="42"/>
    </row>
    <row r="64" spans="2:10" ht="28" x14ac:dyDescent="0.15">
      <c r="B64" s="27" t="s">
        <v>66</v>
      </c>
      <c r="C64" s="53"/>
      <c r="D64" s="49"/>
      <c r="E64" s="50" t="s">
        <v>67</v>
      </c>
      <c r="F64" s="51"/>
      <c r="G64" s="52"/>
    </row>
    <row r="65" spans="2:8" ht="14" x14ac:dyDescent="0.15">
      <c r="B65" s="27" t="s">
        <v>68</v>
      </c>
      <c r="C65" s="53"/>
      <c r="D65" s="49"/>
      <c r="E65" s="42"/>
      <c r="F65" s="42"/>
      <c r="G65" s="42"/>
    </row>
    <row r="66" spans="2:8" ht="14" x14ac:dyDescent="0.15">
      <c r="B66" s="27" t="s">
        <v>69</v>
      </c>
      <c r="C66" s="53"/>
      <c r="D66" s="49"/>
      <c r="E66" s="42"/>
      <c r="F66" s="42"/>
      <c r="G66" s="42"/>
    </row>
    <row r="67" spans="2:8" ht="14" x14ac:dyDescent="0.15">
      <c r="B67" s="27" t="s">
        <v>70</v>
      </c>
      <c r="C67" s="53"/>
      <c r="D67" s="49"/>
      <c r="E67" s="42"/>
      <c r="F67" s="42"/>
      <c r="G67" s="42"/>
    </row>
    <row r="68" spans="2:8" ht="14" x14ac:dyDescent="0.15">
      <c r="B68" s="27" t="s">
        <v>71</v>
      </c>
      <c r="C68" s="53"/>
      <c r="D68" s="49"/>
      <c r="E68" s="42"/>
      <c r="F68" s="42"/>
      <c r="G68" s="42"/>
    </row>
    <row r="69" spans="2:8" ht="14" x14ac:dyDescent="0.15">
      <c r="B69" s="27" t="s">
        <v>32</v>
      </c>
      <c r="C69" s="53"/>
      <c r="D69" s="49"/>
      <c r="E69" s="42"/>
      <c r="F69" s="42"/>
      <c r="G69" s="42"/>
    </row>
    <row r="70" spans="2:8" ht="28" x14ac:dyDescent="0.15">
      <c r="B70" s="43" t="s">
        <v>72</v>
      </c>
      <c r="C70" s="57"/>
      <c r="D70" s="55"/>
      <c r="E70" s="67"/>
      <c r="F70" s="67"/>
      <c r="G70" s="67"/>
    </row>
    <row r="71" spans="2:8" ht="46.5" customHeight="1" x14ac:dyDescent="0.15">
      <c r="B71" s="27"/>
      <c r="C71" s="68">
        <v>0</v>
      </c>
      <c r="D71" s="49"/>
      <c r="E71" s="60" t="s">
        <v>73</v>
      </c>
      <c r="F71" s="60"/>
      <c r="G71" s="60"/>
    </row>
    <row r="72" spans="2:8" ht="28" x14ac:dyDescent="0.15">
      <c r="B72" s="43" t="s">
        <v>74</v>
      </c>
      <c r="C72" s="48">
        <f>C32+C35+C52*C71</f>
        <v>2699590.2783819744</v>
      </c>
      <c r="D72" s="55"/>
      <c r="E72" s="69"/>
      <c r="F72" s="70"/>
      <c r="G72" s="70"/>
    </row>
    <row r="73" spans="2:8" ht="14" x14ac:dyDescent="0.15">
      <c r="B73" s="27" t="s">
        <v>75</v>
      </c>
      <c r="C73" s="48"/>
      <c r="D73" s="49"/>
      <c r="E73" s="42"/>
      <c r="F73" s="42"/>
      <c r="G73" s="42"/>
    </row>
    <row r="74" spans="2:8" ht="14" x14ac:dyDescent="0.15">
      <c r="B74" s="27" t="s">
        <v>76</v>
      </c>
      <c r="C74" s="48"/>
      <c r="D74" s="49"/>
      <c r="E74" s="42"/>
      <c r="F74" s="42"/>
      <c r="G74" s="42"/>
    </row>
    <row r="75" spans="2:8" x14ac:dyDescent="0.15">
      <c r="B75" s="22"/>
      <c r="C75" s="48"/>
      <c r="D75" s="25"/>
      <c r="E75" s="42"/>
      <c r="F75" s="42"/>
      <c r="G75" s="42"/>
    </row>
    <row r="76" spans="2:8" ht="14" x14ac:dyDescent="0.15">
      <c r="B76" s="22" t="s">
        <v>77</v>
      </c>
      <c r="C76" s="48"/>
      <c r="D76" s="25"/>
      <c r="E76" s="42"/>
      <c r="F76" s="42"/>
      <c r="G76" s="42"/>
    </row>
    <row r="77" spans="2:8" x14ac:dyDescent="0.15">
      <c r="B77" s="22"/>
      <c r="C77" s="48"/>
      <c r="D77" s="25"/>
      <c r="E77" s="42"/>
      <c r="F77" s="42"/>
      <c r="G77" s="42"/>
    </row>
    <row r="78" spans="2:8" ht="41" customHeight="1" x14ac:dyDescent="0.15">
      <c r="B78" s="71" t="s">
        <v>78</v>
      </c>
      <c r="C78" s="72">
        <f>C72</f>
        <v>2699590.2783819744</v>
      </c>
      <c r="D78" s="45"/>
      <c r="E78" s="60" t="s">
        <v>79</v>
      </c>
      <c r="F78" s="60"/>
      <c r="G78" s="60"/>
    </row>
    <row r="79" spans="2:8" ht="62.25" customHeight="1" x14ac:dyDescent="0.15">
      <c r="B79" s="71"/>
      <c r="C79" s="73">
        <f>C72/C83</f>
        <v>8.0210020197492349E-2</v>
      </c>
      <c r="D79" s="45"/>
      <c r="E79" s="74" t="s">
        <v>80</v>
      </c>
      <c r="F79" s="74"/>
      <c r="G79" s="74"/>
      <c r="H79" s="40"/>
    </row>
    <row r="80" spans="2:8" ht="14" x14ac:dyDescent="0.15">
      <c r="B80" s="27" t="s">
        <v>81</v>
      </c>
      <c r="C80" s="53"/>
      <c r="D80" s="49"/>
      <c r="E80" s="42"/>
      <c r="F80" s="42"/>
      <c r="G80" s="42"/>
    </row>
    <row r="81" spans="2:8" ht="14" x14ac:dyDescent="0.15">
      <c r="B81" s="27" t="s">
        <v>82</v>
      </c>
      <c r="C81" s="53"/>
      <c r="D81" s="49"/>
      <c r="E81" s="42"/>
      <c r="F81" s="42"/>
      <c r="G81" s="42"/>
      <c r="H81" s="8"/>
    </row>
    <row r="82" spans="2:8" x14ac:dyDescent="0.15">
      <c r="B82" s="27"/>
      <c r="C82" s="53"/>
      <c r="D82" s="49"/>
      <c r="E82" s="42"/>
      <c r="F82" s="42"/>
      <c r="G82" s="42"/>
      <c r="H82" s="8"/>
    </row>
    <row r="83" spans="2:8" ht="81.75" customHeight="1" x14ac:dyDescent="0.15">
      <c r="B83" s="43" t="s">
        <v>83</v>
      </c>
      <c r="C83" s="48">
        <f>676578/10*(277*(1.05^12))</f>
        <v>33656521.613322988</v>
      </c>
      <c r="D83" s="45"/>
      <c r="E83" s="60" t="s">
        <v>84</v>
      </c>
      <c r="F83" s="60"/>
      <c r="G83" s="60"/>
      <c r="H83" s="75"/>
    </row>
    <row r="84" spans="2:8" ht="60" customHeight="1" x14ac:dyDescent="0.15">
      <c r="B84" s="27" t="s">
        <v>85</v>
      </c>
      <c r="C84" s="76" t="s">
        <v>86</v>
      </c>
      <c r="D84" s="49"/>
      <c r="E84" s="60" t="s">
        <v>87</v>
      </c>
      <c r="F84" s="60"/>
      <c r="G84" s="60"/>
      <c r="H84" s="75"/>
    </row>
    <row r="85" spans="2:8" ht="28" x14ac:dyDescent="0.15">
      <c r="B85" s="27" t="s">
        <v>88</v>
      </c>
      <c r="C85" s="76" t="s">
        <v>86</v>
      </c>
      <c r="D85" s="49"/>
      <c r="E85" s="42"/>
      <c r="F85" s="42"/>
      <c r="G85" s="42"/>
      <c r="H85" s="40"/>
    </row>
    <row r="86" spans="2:8" ht="14" x14ac:dyDescent="0.15">
      <c r="B86" s="27" t="s">
        <v>89</v>
      </c>
      <c r="C86" s="76"/>
      <c r="D86" s="49"/>
      <c r="E86" s="42"/>
      <c r="F86" s="42"/>
      <c r="G86" s="42"/>
      <c r="H86" s="8"/>
    </row>
    <row r="87" spans="2:8" ht="14" x14ac:dyDescent="0.15">
      <c r="B87" s="27" t="s">
        <v>90</v>
      </c>
      <c r="C87" s="76"/>
      <c r="D87" s="49"/>
      <c r="E87" s="42"/>
      <c r="F87" s="42"/>
      <c r="G87" s="42"/>
      <c r="H87" s="8"/>
    </row>
    <row r="88" spans="2:8" ht="45.75" customHeight="1" x14ac:dyDescent="0.15">
      <c r="B88" s="27" t="s">
        <v>91</v>
      </c>
      <c r="C88" s="76"/>
      <c r="D88" s="49"/>
      <c r="E88" s="60" t="s">
        <v>92</v>
      </c>
      <c r="F88" s="60"/>
      <c r="G88" s="60"/>
      <c r="H88" s="8"/>
    </row>
    <row r="89" spans="2:8" x14ac:dyDescent="0.15">
      <c r="B89" s="27"/>
      <c r="C89" s="53"/>
      <c r="D89" s="49"/>
      <c r="E89" s="42"/>
      <c r="F89" s="42"/>
      <c r="G89" s="42"/>
    </row>
    <row r="90" spans="2:8" ht="24.75" customHeight="1" x14ac:dyDescent="0.15">
      <c r="B90" s="64" t="s">
        <v>93</v>
      </c>
      <c r="C90" s="77">
        <f>676578*0.056*(277*(1.05^12))</f>
        <v>18847652.103460874</v>
      </c>
      <c r="D90" s="66"/>
      <c r="E90" s="60" t="s">
        <v>94</v>
      </c>
      <c r="F90" s="60"/>
      <c r="G90" s="60"/>
    </row>
    <row r="91" spans="2:8" x14ac:dyDescent="0.15">
      <c r="B91" s="64"/>
      <c r="C91" s="78"/>
      <c r="D91" s="66"/>
      <c r="E91" s="60"/>
      <c r="F91" s="60"/>
      <c r="G91" s="60"/>
    </row>
    <row r="92" spans="2:8" ht="45" customHeight="1" x14ac:dyDescent="0.15">
      <c r="B92" s="64"/>
      <c r="C92" s="79"/>
      <c r="D92" s="66"/>
      <c r="E92" s="60"/>
      <c r="F92" s="60"/>
      <c r="G92" s="60"/>
    </row>
    <row r="93" spans="2:8" ht="28" x14ac:dyDescent="0.15">
      <c r="B93" s="27" t="s">
        <v>88</v>
      </c>
      <c r="C93" s="80"/>
      <c r="D93" s="49"/>
      <c r="E93" s="42"/>
      <c r="F93" s="42"/>
      <c r="G93" s="42"/>
    </row>
    <row r="94" spans="2:8" ht="14" x14ac:dyDescent="0.15">
      <c r="B94" s="27" t="s">
        <v>89</v>
      </c>
      <c r="C94" s="80"/>
      <c r="D94" s="49"/>
      <c r="E94" s="42"/>
      <c r="F94" s="42"/>
      <c r="G94" s="42"/>
    </row>
    <row r="95" spans="2:8" ht="14" x14ac:dyDescent="0.15">
      <c r="B95" s="27" t="s">
        <v>90</v>
      </c>
      <c r="C95" s="80"/>
      <c r="D95" s="49"/>
      <c r="E95" s="42"/>
      <c r="F95" s="42"/>
      <c r="G95" s="42"/>
    </row>
    <row r="96" spans="2:8" ht="45.75" customHeight="1" x14ac:dyDescent="0.15">
      <c r="B96" s="27" t="s">
        <v>91</v>
      </c>
      <c r="C96" s="81"/>
      <c r="D96" s="25"/>
      <c r="E96" s="60" t="s">
        <v>95</v>
      </c>
      <c r="F96" s="60"/>
      <c r="G96" s="60"/>
      <c r="H96" s="8"/>
    </row>
    <row r="97" spans="2:8" ht="65.25" customHeight="1" x14ac:dyDescent="0.15">
      <c r="B97" s="64" t="s">
        <v>96</v>
      </c>
      <c r="C97" s="77">
        <f>676578*0.044*(277*(1.05^12))</f>
        <v>14808869.509862112</v>
      </c>
      <c r="D97" s="66"/>
      <c r="E97" s="60" t="s">
        <v>97</v>
      </c>
      <c r="F97" s="60"/>
      <c r="G97" s="60"/>
      <c r="H97" s="40"/>
    </row>
    <row r="98" spans="2:8" ht="46.5" customHeight="1" x14ac:dyDescent="0.15">
      <c r="B98" s="64"/>
      <c r="C98" s="78"/>
      <c r="D98" s="66"/>
      <c r="E98" s="60"/>
      <c r="F98" s="60"/>
      <c r="G98" s="60"/>
      <c r="H98" s="40"/>
    </row>
    <row r="99" spans="2:8" ht="14" x14ac:dyDescent="0.15">
      <c r="B99" s="27" t="s">
        <v>98</v>
      </c>
      <c r="C99" s="80"/>
      <c r="D99" s="49"/>
      <c r="E99" s="42"/>
      <c r="F99" s="42"/>
      <c r="G99" s="42"/>
      <c r="H99" s="8"/>
    </row>
    <row r="100" spans="2:8" ht="14" x14ac:dyDescent="0.15">
      <c r="B100" s="27" t="s">
        <v>99</v>
      </c>
      <c r="C100" s="80"/>
      <c r="D100" s="49"/>
      <c r="E100" s="42"/>
      <c r="F100" s="42"/>
      <c r="G100" s="42"/>
      <c r="H100" s="8"/>
    </row>
    <row r="101" spans="2:8" x14ac:dyDescent="0.15">
      <c r="B101" s="27"/>
      <c r="C101" s="49"/>
      <c r="D101" s="49"/>
      <c r="E101" s="42"/>
      <c r="F101" s="42"/>
      <c r="G101" s="42"/>
      <c r="H101" s="8"/>
    </row>
    <row r="102" spans="2:8" ht="37.5" customHeight="1" x14ac:dyDescent="0.15">
      <c r="B102" s="22" t="s">
        <v>100</v>
      </c>
      <c r="C102" s="82">
        <f>C83-C78</f>
        <v>30956931.334941015</v>
      </c>
      <c r="D102" s="49"/>
      <c r="E102" s="83" t="s">
        <v>101</v>
      </c>
      <c r="F102" s="83"/>
      <c r="G102" s="83"/>
      <c r="H102" s="40"/>
    </row>
    <row r="103" spans="2:8" ht="14" x14ac:dyDescent="0.15">
      <c r="B103" s="43" t="s">
        <v>102</v>
      </c>
      <c r="C103" s="80"/>
      <c r="D103" s="45"/>
      <c r="E103" s="42"/>
      <c r="F103" s="42"/>
      <c r="G103" s="42"/>
      <c r="H103" s="40"/>
    </row>
    <row r="104" spans="2:8" x14ac:dyDescent="0.15">
      <c r="B104" s="27"/>
      <c r="C104" s="80"/>
      <c r="D104" s="49"/>
      <c r="E104" s="42"/>
      <c r="F104" s="42"/>
      <c r="G104" s="42"/>
      <c r="H104" s="8"/>
    </row>
    <row r="105" spans="2:8" ht="16.5" customHeight="1" x14ac:dyDescent="0.15">
      <c r="B105" s="43" t="s">
        <v>103</v>
      </c>
      <c r="C105" s="80"/>
      <c r="D105" s="45"/>
      <c r="E105" s="42"/>
      <c r="F105" s="42"/>
      <c r="G105" s="42"/>
      <c r="H105" s="8"/>
    </row>
    <row r="106" spans="2:8" ht="14" x14ac:dyDescent="0.15">
      <c r="B106" s="27" t="s">
        <v>104</v>
      </c>
      <c r="C106" s="80"/>
      <c r="D106" s="49"/>
      <c r="E106" s="42"/>
      <c r="F106" s="42"/>
      <c r="G106" s="42"/>
      <c r="H106" s="8"/>
    </row>
    <row r="107" spans="2:8" ht="14" x14ac:dyDescent="0.15">
      <c r="B107" s="27" t="s">
        <v>105</v>
      </c>
      <c r="C107" s="80"/>
      <c r="D107" s="49"/>
      <c r="E107" s="42"/>
      <c r="F107" s="42"/>
      <c r="G107" s="42"/>
      <c r="H107" s="8"/>
    </row>
    <row r="108" spans="2:8" x14ac:dyDescent="0.15">
      <c r="B108" s="27"/>
      <c r="C108" s="80"/>
      <c r="D108" s="49"/>
      <c r="E108" s="42"/>
      <c r="F108" s="42"/>
      <c r="G108" s="42"/>
      <c r="H108" s="8"/>
    </row>
    <row r="109" spans="2:8" ht="16.5" customHeight="1" x14ac:dyDescent="0.15">
      <c r="B109" s="43" t="s">
        <v>106</v>
      </c>
      <c r="C109" s="80"/>
      <c r="D109" s="45"/>
      <c r="E109" s="42"/>
      <c r="F109" s="42"/>
      <c r="G109" s="42"/>
      <c r="H109" s="8"/>
    </row>
    <row r="110" spans="2:8" ht="14" x14ac:dyDescent="0.15">
      <c r="B110" s="27" t="s">
        <v>104</v>
      </c>
      <c r="C110" s="80"/>
      <c r="D110" s="49"/>
      <c r="E110" s="42"/>
      <c r="F110" s="42"/>
      <c r="G110" s="42"/>
      <c r="H110" s="8"/>
    </row>
    <row r="111" spans="2:8" ht="14" x14ac:dyDescent="0.15">
      <c r="B111" s="27" t="s">
        <v>105</v>
      </c>
      <c r="C111" s="80"/>
      <c r="D111" s="49"/>
      <c r="E111" s="42"/>
      <c r="F111" s="42"/>
      <c r="G111" s="42"/>
    </row>
    <row r="112" spans="2:8" x14ac:dyDescent="0.15">
      <c r="B112" s="27"/>
      <c r="C112" s="80"/>
      <c r="D112" s="49"/>
      <c r="E112" s="42"/>
      <c r="F112" s="42"/>
      <c r="G112" s="42"/>
    </row>
    <row r="113" spans="2:7" ht="29.25" customHeight="1" x14ac:dyDescent="0.15">
      <c r="B113" s="43" t="s">
        <v>107</v>
      </c>
      <c r="C113" s="80"/>
      <c r="D113" s="45"/>
      <c r="E113" s="42"/>
      <c r="F113" s="42"/>
      <c r="G113" s="42"/>
    </row>
    <row r="114" spans="2:7" x14ac:dyDescent="0.15">
      <c r="B114" s="27"/>
      <c r="C114" s="80"/>
      <c r="D114" s="49"/>
      <c r="E114" s="42"/>
      <c r="F114" s="42"/>
      <c r="G114" s="42"/>
    </row>
    <row r="115" spans="2:7" x14ac:dyDescent="0.15">
      <c r="B115" s="27"/>
      <c r="C115" s="80"/>
      <c r="D115" s="49"/>
      <c r="E115" s="42"/>
      <c r="F115" s="42"/>
      <c r="G115" s="42"/>
    </row>
    <row r="116" spans="2:7" ht="30" x14ac:dyDescent="0.15">
      <c r="B116" s="43" t="s">
        <v>108</v>
      </c>
      <c r="C116" s="80"/>
      <c r="D116" s="45"/>
      <c r="E116" s="46"/>
      <c r="F116" s="46"/>
      <c r="G116" s="46"/>
    </row>
    <row r="117" spans="2:7" x14ac:dyDescent="0.15">
      <c r="B117" s="27"/>
      <c r="C117" s="49"/>
      <c r="D117" s="49"/>
      <c r="E117" s="42"/>
      <c r="F117" s="42"/>
      <c r="G117" s="42"/>
    </row>
    <row r="118" spans="2:7" x14ac:dyDescent="0.15">
      <c r="B118" s="22"/>
      <c r="C118" s="25"/>
      <c r="D118" s="25"/>
      <c r="E118" s="42"/>
      <c r="F118" s="42"/>
      <c r="G118" s="42"/>
    </row>
    <row r="119" spans="2:7" ht="26" customHeight="1" x14ac:dyDescent="0.15">
      <c r="B119" s="22" t="s">
        <v>109</v>
      </c>
      <c r="C119" s="25"/>
      <c r="D119" s="25"/>
      <c r="E119" s="50" t="s">
        <v>110</v>
      </c>
      <c r="F119" s="51"/>
      <c r="G119" s="52"/>
    </row>
    <row r="120" spans="2:7" x14ac:dyDescent="0.15">
      <c r="B120" s="27"/>
      <c r="C120" s="25"/>
      <c r="D120" s="25"/>
      <c r="E120" s="84"/>
      <c r="F120" s="84"/>
      <c r="G120" s="84"/>
    </row>
    <row r="121" spans="2:7" ht="39" customHeight="1" x14ac:dyDescent="0.15">
      <c r="B121" s="27" t="s">
        <v>111</v>
      </c>
      <c r="C121" s="25"/>
      <c r="D121" s="25"/>
      <c r="E121" s="50" t="s">
        <v>112</v>
      </c>
      <c r="F121" s="51"/>
      <c r="G121" s="52"/>
    </row>
    <row r="122" spans="2:7" x14ac:dyDescent="0.15">
      <c r="B122" s="27"/>
      <c r="C122" s="25"/>
      <c r="D122" s="25"/>
      <c r="E122" s="84"/>
      <c r="F122" s="84"/>
      <c r="G122" s="84"/>
    </row>
    <row r="123" spans="2:7" ht="29.25" customHeight="1" x14ac:dyDescent="0.15">
      <c r="B123" s="27" t="s">
        <v>113</v>
      </c>
      <c r="C123" s="25"/>
      <c r="D123" s="25"/>
      <c r="E123" s="50" t="s">
        <v>114</v>
      </c>
      <c r="F123" s="51"/>
      <c r="G123" s="52"/>
    </row>
    <row r="124" spans="2:7" ht="14" thickBot="1" x14ac:dyDescent="0.2">
      <c r="B124" s="85"/>
      <c r="C124" s="30"/>
      <c r="D124" s="30"/>
      <c r="E124" s="86"/>
      <c r="F124" s="86"/>
      <c r="G124" s="86"/>
    </row>
    <row r="125" spans="2:7" x14ac:dyDescent="0.15">
      <c r="B125" s="32" t="s">
        <v>115</v>
      </c>
      <c r="C125" s="32"/>
      <c r="D125" s="32"/>
      <c r="E125" s="32"/>
    </row>
    <row r="126" spans="2:7" x14ac:dyDescent="0.15">
      <c r="B126" s="32" t="s">
        <v>116</v>
      </c>
      <c r="C126" s="32"/>
      <c r="D126" s="32"/>
      <c r="E126" s="32"/>
    </row>
    <row r="127" spans="2:7" x14ac:dyDescent="0.15">
      <c r="B127" s="32" t="s">
        <v>117</v>
      </c>
      <c r="C127" s="32"/>
      <c r="D127" s="32"/>
      <c r="E127" s="32"/>
    </row>
    <row r="128" spans="2:7" x14ac:dyDescent="0.15">
      <c r="B128" s="32" t="s">
        <v>118</v>
      </c>
      <c r="C128" s="32"/>
      <c r="D128" s="32"/>
      <c r="E128" s="32"/>
    </row>
    <row r="129" spans="2:7" x14ac:dyDescent="0.15">
      <c r="B129" s="32" t="s">
        <v>119</v>
      </c>
      <c r="C129" s="32"/>
      <c r="D129" s="32"/>
      <c r="E129" s="32"/>
    </row>
    <row r="130" spans="2:7" x14ac:dyDescent="0.15">
      <c r="B130" s="32" t="s">
        <v>120</v>
      </c>
      <c r="C130" s="32"/>
      <c r="D130" s="32"/>
      <c r="E130" s="32"/>
    </row>
    <row r="131" spans="2:7" x14ac:dyDescent="0.15">
      <c r="B131" s="32" t="s">
        <v>121</v>
      </c>
      <c r="C131" s="32"/>
      <c r="D131" s="32"/>
      <c r="E131" s="32"/>
    </row>
    <row r="132" spans="2:7" x14ac:dyDescent="0.15">
      <c r="B132" s="32" t="s">
        <v>122</v>
      </c>
      <c r="C132" s="32"/>
      <c r="D132" s="32"/>
      <c r="E132" s="32"/>
    </row>
    <row r="133" spans="2:7" x14ac:dyDescent="0.15">
      <c r="B133" s="32" t="s">
        <v>123</v>
      </c>
      <c r="C133" s="32"/>
      <c r="D133" s="32"/>
      <c r="E133" s="32"/>
    </row>
    <row r="134" spans="2:7" x14ac:dyDescent="0.15">
      <c r="B134" s="32" t="s">
        <v>124</v>
      </c>
      <c r="C134" s="32"/>
      <c r="D134" s="32"/>
      <c r="E134" s="32"/>
    </row>
    <row r="135" spans="2:7" x14ac:dyDescent="0.15">
      <c r="B135" s="32" t="s">
        <v>125</v>
      </c>
      <c r="C135" s="32"/>
      <c r="D135" s="32"/>
      <c r="E135" s="32"/>
    </row>
    <row r="136" spans="2:7" x14ac:dyDescent="0.15">
      <c r="B136" s="32" t="s">
        <v>126</v>
      </c>
      <c r="C136" s="32"/>
      <c r="D136" s="32"/>
      <c r="E136" s="32"/>
    </row>
    <row r="137" spans="2:7" x14ac:dyDescent="0.15">
      <c r="B137" s="32" t="s">
        <v>127</v>
      </c>
      <c r="C137" s="32"/>
      <c r="D137" s="32"/>
      <c r="E137" s="32"/>
    </row>
    <row r="138" spans="2:7" x14ac:dyDescent="0.15">
      <c r="B138" s="32" t="s">
        <v>128</v>
      </c>
      <c r="C138" s="32"/>
      <c r="D138" s="32"/>
      <c r="E138" s="32"/>
    </row>
    <row r="141" spans="2:7" ht="14" thickBot="1" x14ac:dyDescent="0.2"/>
    <row r="142" spans="2:7" ht="231" customHeight="1" thickBot="1" x14ac:dyDescent="0.2">
      <c r="B142" s="9" t="s">
        <v>129</v>
      </c>
      <c r="C142" s="10"/>
      <c r="D142" s="10"/>
      <c r="E142" s="10"/>
      <c r="F142" s="10"/>
      <c r="G142" s="10"/>
    </row>
    <row r="144" spans="2:7" ht="21" customHeight="1" x14ac:dyDescent="0.15">
      <c r="B144" s="87" t="s">
        <v>130</v>
      </c>
      <c r="C144" s="88"/>
      <c r="D144" s="88"/>
      <c r="E144" s="89"/>
    </row>
    <row r="145" spans="2:5" x14ac:dyDescent="0.15">
      <c r="B145" s="90" t="s">
        <v>131</v>
      </c>
      <c r="C145" s="91"/>
      <c r="D145" s="91"/>
      <c r="E145" s="92"/>
    </row>
    <row r="146" spans="2:5" x14ac:dyDescent="0.15">
      <c r="B146" s="93" t="s">
        <v>132</v>
      </c>
      <c r="C146" s="94"/>
      <c r="D146" s="94"/>
      <c r="E146" s="95"/>
    </row>
    <row r="147" spans="2:5" ht="70" x14ac:dyDescent="0.15">
      <c r="B147" s="96" t="s">
        <v>133</v>
      </c>
      <c r="C147" s="97">
        <v>0</v>
      </c>
      <c r="D147" s="98" t="s">
        <v>134</v>
      </c>
      <c r="E147" s="96" t="s">
        <v>135</v>
      </c>
    </row>
    <row r="148" spans="2:5" ht="70" x14ac:dyDescent="0.15">
      <c r="B148" s="96" t="s">
        <v>136</v>
      </c>
      <c r="C148" s="97">
        <v>0</v>
      </c>
      <c r="D148" s="99" t="s">
        <v>134</v>
      </c>
      <c r="E148" s="96"/>
    </row>
    <row r="149" spans="2:5" x14ac:dyDescent="0.15">
      <c r="B149" s="93" t="s">
        <v>137</v>
      </c>
      <c r="C149" s="94"/>
      <c r="D149" s="94"/>
      <c r="E149" s="95"/>
    </row>
    <row r="150" spans="2:5" ht="98" x14ac:dyDescent="0.15">
      <c r="B150" s="96" t="s">
        <v>138</v>
      </c>
      <c r="C150" s="97">
        <v>0</v>
      </c>
      <c r="D150" s="99" t="s">
        <v>139</v>
      </c>
      <c r="E150" s="96" t="s">
        <v>140</v>
      </c>
    </row>
    <row r="151" spans="2:5" ht="98" x14ac:dyDescent="0.15">
      <c r="B151" s="96" t="s">
        <v>141</v>
      </c>
      <c r="C151" s="97">
        <v>0</v>
      </c>
      <c r="D151" s="99" t="s">
        <v>139</v>
      </c>
      <c r="E151" s="96" t="s">
        <v>140</v>
      </c>
    </row>
    <row r="152" spans="2:5" ht="98" x14ac:dyDescent="0.15">
      <c r="B152" s="96" t="s">
        <v>142</v>
      </c>
      <c r="C152" s="97">
        <v>0</v>
      </c>
      <c r="D152" s="99" t="s">
        <v>139</v>
      </c>
      <c r="E152" s="96" t="s">
        <v>143</v>
      </c>
    </row>
    <row r="153" spans="2:5" x14ac:dyDescent="0.15">
      <c r="B153" s="93" t="s">
        <v>144</v>
      </c>
      <c r="C153" s="94"/>
      <c r="D153" s="94"/>
      <c r="E153" s="95"/>
    </row>
    <row r="154" spans="2:5" ht="98" x14ac:dyDescent="0.15">
      <c r="B154" s="96" t="s">
        <v>145</v>
      </c>
      <c r="C154" s="97">
        <v>0</v>
      </c>
      <c r="D154" s="99" t="s">
        <v>146</v>
      </c>
      <c r="E154" s="96"/>
    </row>
    <row r="155" spans="2:5" ht="84" x14ac:dyDescent="0.15">
      <c r="B155" s="96" t="s">
        <v>147</v>
      </c>
      <c r="C155" s="97">
        <v>0</v>
      </c>
      <c r="D155" s="99" t="s">
        <v>148</v>
      </c>
      <c r="E155" s="96" t="s">
        <v>149</v>
      </c>
    </row>
    <row r="156" spans="2:5" ht="70" x14ac:dyDescent="0.15">
      <c r="B156" s="96" t="s">
        <v>150</v>
      </c>
      <c r="C156" s="97">
        <v>0</v>
      </c>
      <c r="D156" s="99" t="s">
        <v>148</v>
      </c>
      <c r="E156" s="96"/>
    </row>
    <row r="157" spans="2:5" x14ac:dyDescent="0.15">
      <c r="B157" s="93" t="s">
        <v>151</v>
      </c>
      <c r="C157" s="94"/>
      <c r="D157" s="94"/>
      <c r="E157" s="95"/>
    </row>
    <row r="158" spans="2:5" ht="112" x14ac:dyDescent="0.15">
      <c r="B158" s="96" t="s">
        <v>152</v>
      </c>
      <c r="C158" s="97">
        <v>0</v>
      </c>
      <c r="D158" s="99" t="s">
        <v>153</v>
      </c>
      <c r="E158" s="96"/>
    </row>
    <row r="159" spans="2:5" ht="112" x14ac:dyDescent="0.15">
      <c r="B159" s="96" t="s">
        <v>154</v>
      </c>
      <c r="C159" s="97">
        <v>0</v>
      </c>
      <c r="D159" s="99" t="s">
        <v>153</v>
      </c>
      <c r="E159" s="96"/>
    </row>
    <row r="160" spans="2:5" ht="112" x14ac:dyDescent="0.15">
      <c r="B160" s="96" t="s">
        <v>155</v>
      </c>
      <c r="C160" s="97">
        <v>0</v>
      </c>
      <c r="D160" s="99" t="s">
        <v>153</v>
      </c>
      <c r="E160" s="96"/>
    </row>
    <row r="161" spans="2:5" ht="112" x14ac:dyDescent="0.15">
      <c r="B161" s="96" t="s">
        <v>156</v>
      </c>
      <c r="C161" s="97">
        <v>0</v>
      </c>
      <c r="D161" s="99" t="s">
        <v>153</v>
      </c>
      <c r="E161" s="96"/>
    </row>
    <row r="162" spans="2:5" x14ac:dyDescent="0.15">
      <c r="B162" s="93" t="s">
        <v>157</v>
      </c>
      <c r="C162" s="94"/>
      <c r="D162" s="94"/>
      <c r="E162" s="95"/>
    </row>
    <row r="163" spans="2:5" ht="42" x14ac:dyDescent="0.15">
      <c r="B163" s="96" t="s">
        <v>158</v>
      </c>
      <c r="C163" s="100"/>
      <c r="D163" s="101"/>
      <c r="E163" s="96"/>
    </row>
    <row r="164" spans="2:5" ht="112" x14ac:dyDescent="0.15">
      <c r="B164" s="96" t="s">
        <v>159</v>
      </c>
      <c r="C164" s="97">
        <v>2</v>
      </c>
      <c r="D164" s="99" t="s">
        <v>153</v>
      </c>
      <c r="E164" s="96" t="s">
        <v>160</v>
      </c>
    </row>
    <row r="165" spans="2:5" ht="112" x14ac:dyDescent="0.15">
      <c r="B165" s="96" t="s">
        <v>161</v>
      </c>
      <c r="C165" s="97">
        <v>0</v>
      </c>
      <c r="D165" s="99" t="s">
        <v>153</v>
      </c>
      <c r="E165" s="96" t="s">
        <v>162</v>
      </c>
    </row>
    <row r="166" spans="2:5" ht="112" x14ac:dyDescent="0.15">
      <c r="B166" s="96" t="s">
        <v>163</v>
      </c>
      <c r="C166" s="97">
        <v>0</v>
      </c>
      <c r="D166" s="99" t="s">
        <v>153</v>
      </c>
      <c r="E166" s="96" t="s">
        <v>164</v>
      </c>
    </row>
    <row r="167" spans="2:5" ht="112" x14ac:dyDescent="0.15">
      <c r="B167" s="96" t="s">
        <v>165</v>
      </c>
      <c r="C167" s="97">
        <v>0</v>
      </c>
      <c r="D167" s="99" t="s">
        <v>153</v>
      </c>
      <c r="E167" s="96"/>
    </row>
    <row r="168" spans="2:5" ht="112" x14ac:dyDescent="0.15">
      <c r="B168" s="96" t="s">
        <v>166</v>
      </c>
      <c r="C168" s="97">
        <v>0</v>
      </c>
      <c r="D168" s="99" t="s">
        <v>153</v>
      </c>
      <c r="E168" s="96" t="s">
        <v>167</v>
      </c>
    </row>
    <row r="169" spans="2:5" ht="98" x14ac:dyDescent="0.15">
      <c r="B169" s="96" t="s">
        <v>168</v>
      </c>
      <c r="C169" s="97">
        <v>0</v>
      </c>
      <c r="D169" s="99" t="s">
        <v>169</v>
      </c>
      <c r="E169" s="96"/>
    </row>
    <row r="170" spans="2:5" x14ac:dyDescent="0.15">
      <c r="B170" s="93" t="s">
        <v>170</v>
      </c>
      <c r="C170" s="94"/>
      <c r="D170" s="94"/>
      <c r="E170" s="95"/>
    </row>
    <row r="171" spans="2:5" ht="70" x14ac:dyDescent="0.15">
      <c r="B171" s="96" t="s">
        <v>171</v>
      </c>
      <c r="C171" s="97">
        <v>0</v>
      </c>
      <c r="D171" s="99" t="s">
        <v>172</v>
      </c>
      <c r="E171" s="96" t="s">
        <v>173</v>
      </c>
    </row>
    <row r="172" spans="2:5" ht="70" x14ac:dyDescent="0.15">
      <c r="B172" s="96" t="s">
        <v>174</v>
      </c>
      <c r="C172" s="97">
        <v>1</v>
      </c>
      <c r="D172" s="99" t="s">
        <v>172</v>
      </c>
      <c r="E172" s="96" t="s">
        <v>175</v>
      </c>
    </row>
    <row r="173" spans="2:5" x14ac:dyDescent="0.15">
      <c r="B173" s="93" t="s">
        <v>176</v>
      </c>
      <c r="C173" s="94"/>
      <c r="D173" s="94"/>
      <c r="E173" s="95"/>
    </row>
    <row r="174" spans="2:5" ht="70" x14ac:dyDescent="0.15">
      <c r="B174" s="96" t="s">
        <v>177</v>
      </c>
      <c r="C174" s="97">
        <v>2</v>
      </c>
      <c r="D174" s="99" t="s">
        <v>178</v>
      </c>
      <c r="E174" s="96"/>
    </row>
    <row r="175" spans="2:5" ht="70" x14ac:dyDescent="0.15">
      <c r="B175" s="96" t="s">
        <v>179</v>
      </c>
      <c r="C175" s="97">
        <v>0</v>
      </c>
      <c r="D175" s="99" t="s">
        <v>178</v>
      </c>
      <c r="E175" s="96"/>
    </row>
    <row r="176" spans="2:5" ht="70" x14ac:dyDescent="0.15">
      <c r="B176" s="96" t="s">
        <v>180</v>
      </c>
      <c r="C176" s="97">
        <v>0</v>
      </c>
      <c r="D176" s="99" t="s">
        <v>178</v>
      </c>
      <c r="E176" s="102"/>
    </row>
    <row r="177" spans="2:5" ht="70" x14ac:dyDescent="0.15">
      <c r="B177" s="96" t="s">
        <v>181</v>
      </c>
      <c r="C177" s="97">
        <v>1</v>
      </c>
      <c r="D177" s="99" t="s">
        <v>178</v>
      </c>
      <c r="E177" s="96" t="s">
        <v>182</v>
      </c>
    </row>
    <row r="178" spans="2:5" x14ac:dyDescent="0.15">
      <c r="B178" s="93" t="s">
        <v>183</v>
      </c>
      <c r="C178" s="94"/>
      <c r="D178" s="94"/>
      <c r="E178" s="95"/>
    </row>
    <row r="179" spans="2:5" ht="70" x14ac:dyDescent="0.15">
      <c r="B179" s="96" t="s">
        <v>184</v>
      </c>
      <c r="C179" s="97">
        <v>1</v>
      </c>
      <c r="D179" s="99" t="s">
        <v>185</v>
      </c>
      <c r="E179" s="96" t="s">
        <v>186</v>
      </c>
    </row>
    <row r="180" spans="2:5" x14ac:dyDescent="0.15">
      <c r="B180" s="93" t="s">
        <v>187</v>
      </c>
      <c r="C180" s="94"/>
      <c r="D180" s="94"/>
      <c r="E180" s="95"/>
    </row>
    <row r="181" spans="2:5" ht="70" x14ac:dyDescent="0.15">
      <c r="B181" s="96" t="s">
        <v>188</v>
      </c>
      <c r="C181" s="97">
        <v>0</v>
      </c>
      <c r="D181" s="99" t="s">
        <v>189</v>
      </c>
      <c r="E181" s="96" t="s">
        <v>190</v>
      </c>
    </row>
    <row r="182" spans="2:5" ht="70" x14ac:dyDescent="0.15">
      <c r="B182" s="96" t="s">
        <v>191</v>
      </c>
      <c r="C182" s="97">
        <v>1</v>
      </c>
      <c r="D182" s="99" t="s">
        <v>189</v>
      </c>
      <c r="E182" s="96" t="s">
        <v>186</v>
      </c>
    </row>
    <row r="183" spans="2:5" ht="70" x14ac:dyDescent="0.15">
      <c r="B183" s="96" t="s">
        <v>192</v>
      </c>
      <c r="C183" s="97">
        <v>0</v>
      </c>
      <c r="D183" s="99" t="s">
        <v>189</v>
      </c>
      <c r="E183" s="96" t="s">
        <v>190</v>
      </c>
    </row>
    <row r="184" spans="2:5" ht="70" x14ac:dyDescent="0.15">
      <c r="B184" s="96" t="s">
        <v>193</v>
      </c>
      <c r="C184" s="97">
        <v>1</v>
      </c>
      <c r="D184" s="99" t="s">
        <v>189</v>
      </c>
      <c r="E184" s="96"/>
    </row>
    <row r="185" spans="2:5" ht="70" x14ac:dyDescent="0.15">
      <c r="B185" s="96" t="s">
        <v>194</v>
      </c>
      <c r="C185" s="97">
        <v>0</v>
      </c>
      <c r="D185" s="99" t="s">
        <v>189</v>
      </c>
      <c r="E185" s="96"/>
    </row>
    <row r="186" spans="2:5" ht="70" x14ac:dyDescent="0.15">
      <c r="B186" s="96" t="s">
        <v>195</v>
      </c>
      <c r="C186" s="97">
        <v>1</v>
      </c>
      <c r="D186" s="99" t="s">
        <v>189</v>
      </c>
      <c r="E186" s="96"/>
    </row>
    <row r="187" spans="2:5" ht="70" x14ac:dyDescent="0.15">
      <c r="B187" s="96" t="s">
        <v>196</v>
      </c>
      <c r="C187" s="97">
        <v>3</v>
      </c>
      <c r="D187" s="99" t="s">
        <v>189</v>
      </c>
      <c r="E187" s="96" t="s">
        <v>197</v>
      </c>
    </row>
    <row r="188" spans="2:5" ht="70" x14ac:dyDescent="0.15">
      <c r="B188" s="96" t="s">
        <v>198</v>
      </c>
      <c r="C188" s="97">
        <v>1</v>
      </c>
      <c r="D188" s="99" t="s">
        <v>189</v>
      </c>
      <c r="E188" s="96"/>
    </row>
    <row r="189" spans="2:5" x14ac:dyDescent="0.15">
      <c r="B189" s="103" t="s">
        <v>199</v>
      </c>
      <c r="C189" s="104">
        <f>SUM(C181:C188,C179,C174:C177,C171:C172,C164:C169,C158:C161,C154:C156,C150:C152,C147:C148)</f>
        <v>14</v>
      </c>
      <c r="D189" s="105" t="s">
        <v>200</v>
      </c>
      <c r="E189" s="105"/>
    </row>
    <row r="190" spans="2:5" x14ac:dyDescent="0.15">
      <c r="B190" s="106"/>
      <c r="C190" s="107">
        <v>90</v>
      </c>
      <c r="D190" s="105" t="s">
        <v>201</v>
      </c>
      <c r="E190" s="105"/>
    </row>
    <row r="191" spans="2:5" x14ac:dyDescent="0.15">
      <c r="B191" s="108"/>
      <c r="C191" s="109">
        <f>C189/C190</f>
        <v>0.15555555555555556</v>
      </c>
      <c r="D191" s="105" t="s">
        <v>202</v>
      </c>
      <c r="E191" s="105"/>
    </row>
    <row r="192" spans="2:5" s="110" customFormat="1" x14ac:dyDescent="0.2">
      <c r="B192" s="90" t="s">
        <v>203</v>
      </c>
      <c r="C192" s="91"/>
      <c r="D192" s="91"/>
      <c r="E192" s="92"/>
    </row>
    <row r="193" spans="2:5" x14ac:dyDescent="0.15">
      <c r="B193" s="93" t="s">
        <v>204</v>
      </c>
      <c r="C193" s="94"/>
      <c r="D193" s="94"/>
      <c r="E193" s="95"/>
    </row>
    <row r="194" spans="2:5" ht="70" x14ac:dyDescent="0.15">
      <c r="B194" s="96" t="s">
        <v>205</v>
      </c>
      <c r="C194" s="97">
        <v>2</v>
      </c>
      <c r="D194" s="99" t="s">
        <v>206</v>
      </c>
      <c r="E194" s="96" t="s">
        <v>167</v>
      </c>
    </row>
    <row r="195" spans="2:5" ht="140" x14ac:dyDescent="0.15">
      <c r="B195" s="96" t="s">
        <v>207</v>
      </c>
      <c r="C195" s="97">
        <v>1</v>
      </c>
      <c r="D195" s="99" t="s">
        <v>208</v>
      </c>
      <c r="E195" s="96" t="s">
        <v>209</v>
      </c>
    </row>
    <row r="196" spans="2:5" ht="140" x14ac:dyDescent="0.15">
      <c r="B196" s="96" t="s">
        <v>210</v>
      </c>
      <c r="C196" s="97">
        <v>0</v>
      </c>
      <c r="D196" s="99" t="s">
        <v>208</v>
      </c>
      <c r="E196" s="96"/>
    </row>
    <row r="197" spans="2:5" ht="140" x14ac:dyDescent="0.15">
      <c r="B197" s="96" t="s">
        <v>211</v>
      </c>
      <c r="C197" s="97">
        <v>0</v>
      </c>
      <c r="D197" s="99" t="s">
        <v>208</v>
      </c>
      <c r="E197" s="96"/>
    </row>
    <row r="198" spans="2:5" ht="140" x14ac:dyDescent="0.15">
      <c r="B198" s="96" t="s">
        <v>212</v>
      </c>
      <c r="C198" s="97">
        <v>0</v>
      </c>
      <c r="D198" s="99" t="s">
        <v>208</v>
      </c>
      <c r="E198" s="96"/>
    </row>
    <row r="199" spans="2:5" ht="140" x14ac:dyDescent="0.15">
      <c r="B199" s="96" t="s">
        <v>213</v>
      </c>
      <c r="C199" s="97">
        <v>0</v>
      </c>
      <c r="D199" s="99" t="s">
        <v>208</v>
      </c>
      <c r="E199" s="96"/>
    </row>
    <row r="200" spans="2:5" x14ac:dyDescent="0.15">
      <c r="B200" s="93" t="s">
        <v>214</v>
      </c>
      <c r="C200" s="94"/>
      <c r="D200" s="94"/>
      <c r="E200" s="95"/>
    </row>
    <row r="201" spans="2:5" ht="98" x14ac:dyDescent="0.15">
      <c r="B201" s="96" t="s">
        <v>215</v>
      </c>
      <c r="C201" s="97">
        <v>1</v>
      </c>
      <c r="D201" s="99" t="s">
        <v>216</v>
      </c>
      <c r="E201" s="96" t="s">
        <v>217</v>
      </c>
    </row>
    <row r="202" spans="2:5" ht="70" x14ac:dyDescent="0.15">
      <c r="B202" s="96" t="s">
        <v>218</v>
      </c>
      <c r="C202" s="97">
        <v>1</v>
      </c>
      <c r="D202" s="99" t="s">
        <v>216</v>
      </c>
      <c r="E202" s="96" t="s">
        <v>219</v>
      </c>
    </row>
    <row r="203" spans="2:5" ht="70" x14ac:dyDescent="0.15">
      <c r="B203" s="96" t="s">
        <v>220</v>
      </c>
      <c r="C203" s="97">
        <v>1</v>
      </c>
      <c r="D203" s="99" t="s">
        <v>216</v>
      </c>
      <c r="E203" s="96"/>
    </row>
    <row r="204" spans="2:5" x14ac:dyDescent="0.15">
      <c r="B204" s="93" t="s">
        <v>221</v>
      </c>
      <c r="C204" s="94"/>
      <c r="D204" s="94"/>
      <c r="E204" s="95"/>
    </row>
    <row r="205" spans="2:5" ht="84" x14ac:dyDescent="0.15">
      <c r="B205" s="96" t="s">
        <v>222</v>
      </c>
      <c r="C205" s="97">
        <v>2</v>
      </c>
      <c r="D205" s="99" t="s">
        <v>223</v>
      </c>
      <c r="E205" s="96" t="s">
        <v>224</v>
      </c>
    </row>
    <row r="206" spans="2:5" ht="84" x14ac:dyDescent="0.15">
      <c r="B206" s="96" t="s">
        <v>225</v>
      </c>
      <c r="C206" s="97">
        <v>0</v>
      </c>
      <c r="D206" s="99" t="s">
        <v>223</v>
      </c>
      <c r="E206" s="96"/>
    </row>
    <row r="207" spans="2:5" ht="84" x14ac:dyDescent="0.15">
      <c r="B207" s="96" t="s">
        <v>226</v>
      </c>
      <c r="C207" s="97">
        <v>3</v>
      </c>
      <c r="D207" s="99" t="s">
        <v>223</v>
      </c>
      <c r="E207" s="96" t="s">
        <v>227</v>
      </c>
    </row>
    <row r="208" spans="2:5" ht="84" x14ac:dyDescent="0.15">
      <c r="B208" s="96" t="s">
        <v>228</v>
      </c>
      <c r="C208" s="97">
        <v>1</v>
      </c>
      <c r="D208" s="99" t="s">
        <v>223</v>
      </c>
      <c r="E208" s="96"/>
    </row>
    <row r="209" spans="2:5" x14ac:dyDescent="0.15">
      <c r="B209" s="93" t="s">
        <v>229</v>
      </c>
      <c r="C209" s="94"/>
      <c r="D209" s="94"/>
      <c r="E209" s="95"/>
    </row>
    <row r="210" spans="2:5" ht="56" x14ac:dyDescent="0.15">
      <c r="B210" s="96" t="s">
        <v>230</v>
      </c>
      <c r="C210" s="97">
        <v>0</v>
      </c>
      <c r="D210" s="99" t="s">
        <v>231</v>
      </c>
      <c r="E210" s="96" t="s">
        <v>232</v>
      </c>
    </row>
    <row r="211" spans="2:5" ht="56" x14ac:dyDescent="0.15">
      <c r="B211" s="96" t="s">
        <v>233</v>
      </c>
      <c r="C211" s="97">
        <v>1</v>
      </c>
      <c r="D211" s="99" t="s">
        <v>231</v>
      </c>
      <c r="E211" s="96" t="s">
        <v>234</v>
      </c>
    </row>
    <row r="212" spans="2:5" x14ac:dyDescent="0.15">
      <c r="B212" s="93" t="s">
        <v>235</v>
      </c>
      <c r="C212" s="94"/>
      <c r="D212" s="94"/>
      <c r="E212" s="95"/>
    </row>
    <row r="213" spans="2:5" ht="70" x14ac:dyDescent="0.15">
      <c r="B213" s="96" t="s">
        <v>236</v>
      </c>
      <c r="C213" s="97">
        <v>0</v>
      </c>
      <c r="D213" s="99" t="s">
        <v>237</v>
      </c>
      <c r="E213" s="96"/>
    </row>
    <row r="214" spans="2:5" ht="70" x14ac:dyDescent="0.15">
      <c r="B214" s="96" t="s">
        <v>238</v>
      </c>
      <c r="C214" s="97">
        <v>0</v>
      </c>
      <c r="D214" s="99" t="s">
        <v>237</v>
      </c>
      <c r="E214" s="96"/>
    </row>
    <row r="215" spans="2:5" ht="70" x14ac:dyDescent="0.15">
      <c r="B215" s="96" t="s">
        <v>239</v>
      </c>
      <c r="C215" s="97">
        <v>0</v>
      </c>
      <c r="D215" s="99" t="s">
        <v>237</v>
      </c>
      <c r="E215" s="96"/>
    </row>
    <row r="216" spans="2:5" ht="70" x14ac:dyDescent="0.15">
      <c r="B216" s="96" t="s">
        <v>240</v>
      </c>
      <c r="C216" s="97">
        <v>0</v>
      </c>
      <c r="D216" s="99" t="s">
        <v>237</v>
      </c>
      <c r="E216" s="96"/>
    </row>
    <row r="217" spans="2:5" ht="70" x14ac:dyDescent="0.15">
      <c r="B217" s="96" t="s">
        <v>241</v>
      </c>
      <c r="C217" s="97">
        <v>1</v>
      </c>
      <c r="D217" s="99" t="s">
        <v>237</v>
      </c>
      <c r="E217" s="96"/>
    </row>
    <row r="218" spans="2:5" ht="70" x14ac:dyDescent="0.15">
      <c r="B218" s="96" t="s">
        <v>242</v>
      </c>
      <c r="C218" s="97">
        <v>1</v>
      </c>
      <c r="D218" s="99" t="s">
        <v>237</v>
      </c>
      <c r="E218" s="96"/>
    </row>
    <row r="219" spans="2:5" x14ac:dyDescent="0.15">
      <c r="B219" s="103" t="s">
        <v>243</v>
      </c>
      <c r="C219" s="104">
        <f>SUM(C213:C218,C210:C211,C205:C208,C201:C203,C194:C199)</f>
        <v>15</v>
      </c>
      <c r="D219" s="105" t="s">
        <v>200</v>
      </c>
      <c r="E219" s="105"/>
    </row>
    <row r="220" spans="2:5" x14ac:dyDescent="0.15">
      <c r="B220" s="106"/>
      <c r="C220" s="107">
        <v>59</v>
      </c>
      <c r="D220" s="105" t="s">
        <v>244</v>
      </c>
      <c r="E220" s="105"/>
    </row>
    <row r="221" spans="2:5" x14ac:dyDescent="0.15">
      <c r="B221" s="108"/>
      <c r="C221" s="109">
        <f>C219/C220</f>
        <v>0.25423728813559321</v>
      </c>
      <c r="D221" s="105" t="s">
        <v>202</v>
      </c>
      <c r="E221" s="105"/>
    </row>
    <row r="222" spans="2:5" x14ac:dyDescent="0.15">
      <c r="B222" s="90" t="s">
        <v>245</v>
      </c>
      <c r="C222" s="91"/>
      <c r="D222" s="91"/>
      <c r="E222" s="92"/>
    </row>
    <row r="223" spans="2:5" x14ac:dyDescent="0.15">
      <c r="B223" s="93" t="s">
        <v>246</v>
      </c>
      <c r="C223" s="94"/>
      <c r="D223" s="94"/>
      <c r="E223" s="95"/>
    </row>
    <row r="224" spans="2:5" ht="70" x14ac:dyDescent="0.15">
      <c r="B224" s="96" t="s">
        <v>247</v>
      </c>
      <c r="C224" s="97">
        <v>0</v>
      </c>
      <c r="D224" s="99" t="s">
        <v>248</v>
      </c>
      <c r="E224" s="96"/>
    </row>
    <row r="225" spans="2:5" ht="98" x14ac:dyDescent="0.15">
      <c r="B225" s="96" t="s">
        <v>249</v>
      </c>
      <c r="C225" s="97">
        <v>1</v>
      </c>
      <c r="D225" s="98" t="s">
        <v>248</v>
      </c>
      <c r="E225" s="96" t="s">
        <v>250</v>
      </c>
    </row>
    <row r="226" spans="2:5" ht="70" x14ac:dyDescent="0.15">
      <c r="B226" s="96" t="s">
        <v>251</v>
      </c>
      <c r="C226" s="97">
        <v>0</v>
      </c>
      <c r="D226" s="99" t="s">
        <v>248</v>
      </c>
      <c r="E226" s="96"/>
    </row>
    <row r="227" spans="2:5" ht="70" x14ac:dyDescent="0.15">
      <c r="B227" s="96" t="s">
        <v>252</v>
      </c>
      <c r="C227" s="97">
        <v>0</v>
      </c>
      <c r="D227" s="99" t="s">
        <v>248</v>
      </c>
      <c r="E227" s="96"/>
    </row>
    <row r="228" spans="2:5" x14ac:dyDescent="0.15">
      <c r="B228" s="93" t="s">
        <v>253</v>
      </c>
      <c r="C228" s="94"/>
      <c r="D228" s="94"/>
      <c r="E228" s="95"/>
    </row>
    <row r="229" spans="2:5" ht="70" x14ac:dyDescent="0.15">
      <c r="B229" s="96" t="s">
        <v>254</v>
      </c>
      <c r="C229" s="97">
        <v>0</v>
      </c>
      <c r="D229" s="99" t="s">
        <v>255</v>
      </c>
      <c r="E229" s="96" t="s">
        <v>256</v>
      </c>
    </row>
    <row r="230" spans="2:5" ht="70" x14ac:dyDescent="0.15">
      <c r="B230" s="96" t="s">
        <v>257</v>
      </c>
      <c r="C230" s="97">
        <v>1</v>
      </c>
      <c r="D230" s="99" t="s">
        <v>255</v>
      </c>
      <c r="E230" s="96" t="s">
        <v>258</v>
      </c>
    </row>
    <row r="231" spans="2:5" ht="70" x14ac:dyDescent="0.15">
      <c r="B231" s="96" t="s">
        <v>259</v>
      </c>
      <c r="C231" s="97">
        <v>0</v>
      </c>
      <c r="D231" s="99" t="s">
        <v>255</v>
      </c>
      <c r="E231" s="96"/>
    </row>
    <row r="232" spans="2:5" ht="70" x14ac:dyDescent="0.15">
      <c r="B232" s="96" t="s">
        <v>260</v>
      </c>
      <c r="C232" s="97">
        <v>0</v>
      </c>
      <c r="D232" s="99" t="s">
        <v>255</v>
      </c>
      <c r="E232" s="96"/>
    </row>
    <row r="233" spans="2:5" ht="70" x14ac:dyDescent="0.15">
      <c r="B233" s="96" t="s">
        <v>261</v>
      </c>
      <c r="C233" s="97">
        <v>0</v>
      </c>
      <c r="D233" s="99" t="s">
        <v>255</v>
      </c>
      <c r="E233" s="96"/>
    </row>
    <row r="234" spans="2:5" x14ac:dyDescent="0.15">
      <c r="B234" s="93" t="s">
        <v>262</v>
      </c>
      <c r="C234" s="94"/>
      <c r="D234" s="94"/>
      <c r="E234" s="95"/>
    </row>
    <row r="235" spans="2:5" ht="70" x14ac:dyDescent="0.15">
      <c r="B235" s="111" t="s">
        <v>263</v>
      </c>
      <c r="C235" s="97">
        <v>0</v>
      </c>
      <c r="D235" s="99" t="s">
        <v>264</v>
      </c>
      <c r="E235" s="96"/>
    </row>
    <row r="236" spans="2:5" ht="70" x14ac:dyDescent="0.15">
      <c r="B236" s="111" t="s">
        <v>265</v>
      </c>
      <c r="C236" s="97">
        <v>0</v>
      </c>
      <c r="D236" s="99" t="s">
        <v>264</v>
      </c>
      <c r="E236" s="96"/>
    </row>
    <row r="237" spans="2:5" ht="70" x14ac:dyDescent="0.15">
      <c r="B237" s="111" t="s">
        <v>266</v>
      </c>
      <c r="C237" s="97">
        <v>0</v>
      </c>
      <c r="D237" s="99" t="s">
        <v>264</v>
      </c>
      <c r="E237" s="96"/>
    </row>
    <row r="238" spans="2:5" ht="70" x14ac:dyDescent="0.15">
      <c r="B238" s="111" t="s">
        <v>267</v>
      </c>
      <c r="C238" s="97">
        <v>0</v>
      </c>
      <c r="D238" s="99" t="s">
        <v>268</v>
      </c>
      <c r="E238" s="96" t="s">
        <v>269</v>
      </c>
    </row>
    <row r="239" spans="2:5" x14ac:dyDescent="0.15">
      <c r="B239" s="93" t="s">
        <v>270</v>
      </c>
      <c r="C239" s="94"/>
      <c r="D239" s="94"/>
      <c r="E239" s="95"/>
    </row>
    <row r="240" spans="2:5" ht="70" x14ac:dyDescent="0.15">
      <c r="B240" s="96" t="s">
        <v>271</v>
      </c>
      <c r="C240" s="97">
        <v>0</v>
      </c>
      <c r="D240" s="99" t="s">
        <v>255</v>
      </c>
      <c r="E240" s="96"/>
    </row>
    <row r="241" spans="2:5" ht="70" x14ac:dyDescent="0.15">
      <c r="B241" s="96" t="s">
        <v>272</v>
      </c>
      <c r="C241" s="97">
        <v>0</v>
      </c>
      <c r="D241" s="99" t="s">
        <v>255</v>
      </c>
      <c r="E241" s="96"/>
    </row>
    <row r="242" spans="2:5" x14ac:dyDescent="0.15">
      <c r="B242" s="93" t="s">
        <v>273</v>
      </c>
      <c r="C242" s="94"/>
      <c r="D242" s="94"/>
      <c r="E242" s="95"/>
    </row>
    <row r="243" spans="2:5" ht="70" x14ac:dyDescent="0.15">
      <c r="B243" s="96" t="s">
        <v>274</v>
      </c>
      <c r="C243" s="97">
        <v>0</v>
      </c>
      <c r="D243" s="99" t="s">
        <v>275</v>
      </c>
      <c r="E243" s="96"/>
    </row>
    <row r="244" spans="2:5" ht="70" x14ac:dyDescent="0.15">
      <c r="B244" s="96" t="s">
        <v>276</v>
      </c>
      <c r="C244" s="97">
        <v>0</v>
      </c>
      <c r="D244" s="99" t="s">
        <v>275</v>
      </c>
      <c r="E244" s="96"/>
    </row>
    <row r="245" spans="2:5" ht="70" x14ac:dyDescent="0.15">
      <c r="B245" s="96" t="s">
        <v>277</v>
      </c>
      <c r="C245" s="97">
        <v>0</v>
      </c>
      <c r="D245" s="99" t="s">
        <v>275</v>
      </c>
      <c r="E245" s="96"/>
    </row>
    <row r="246" spans="2:5" ht="70" x14ac:dyDescent="0.15">
      <c r="B246" s="96" t="s">
        <v>278</v>
      </c>
      <c r="C246" s="97">
        <v>0</v>
      </c>
      <c r="D246" s="99" t="s">
        <v>275</v>
      </c>
      <c r="E246" s="96"/>
    </row>
    <row r="247" spans="2:5" x14ac:dyDescent="0.15">
      <c r="B247" s="93" t="s">
        <v>279</v>
      </c>
      <c r="C247" s="94"/>
      <c r="D247" s="94"/>
      <c r="E247" s="95"/>
    </row>
    <row r="248" spans="2:5" ht="70" x14ac:dyDescent="0.15">
      <c r="B248" s="96" t="s">
        <v>280</v>
      </c>
      <c r="C248" s="97">
        <v>0</v>
      </c>
      <c r="D248" s="99" t="s">
        <v>275</v>
      </c>
      <c r="E248" s="96"/>
    </row>
    <row r="249" spans="2:5" ht="70" x14ac:dyDescent="0.15">
      <c r="B249" s="96" t="s">
        <v>281</v>
      </c>
      <c r="C249" s="97">
        <v>1</v>
      </c>
      <c r="D249" s="99" t="s">
        <v>275</v>
      </c>
      <c r="E249" s="96" t="s">
        <v>282</v>
      </c>
    </row>
    <row r="250" spans="2:5" ht="70" x14ac:dyDescent="0.15">
      <c r="B250" s="96" t="s">
        <v>283</v>
      </c>
      <c r="C250" s="97">
        <v>0</v>
      </c>
      <c r="D250" s="99" t="s">
        <v>275</v>
      </c>
      <c r="E250" s="96"/>
    </row>
    <row r="251" spans="2:5" ht="70" x14ac:dyDescent="0.15">
      <c r="B251" s="96" t="s">
        <v>284</v>
      </c>
      <c r="C251" s="97">
        <v>0</v>
      </c>
      <c r="D251" s="99" t="s">
        <v>275</v>
      </c>
      <c r="E251" s="96"/>
    </row>
    <row r="252" spans="2:5" x14ac:dyDescent="0.15">
      <c r="B252" s="93" t="s">
        <v>285</v>
      </c>
      <c r="C252" s="94"/>
      <c r="D252" s="94"/>
      <c r="E252" s="95"/>
    </row>
    <row r="253" spans="2:5" s="8" customFormat="1" ht="70" x14ac:dyDescent="0.15">
      <c r="B253" s="96" t="s">
        <v>286</v>
      </c>
      <c r="C253" s="97">
        <v>0</v>
      </c>
      <c r="D253" s="99" t="s">
        <v>287</v>
      </c>
      <c r="E253" s="96"/>
    </row>
    <row r="254" spans="2:5" x14ac:dyDescent="0.15">
      <c r="B254" s="103" t="s">
        <v>288</v>
      </c>
      <c r="C254" s="104">
        <f>SUM(C253,C248:C251,C243:C246,C240:C241,C235:C238,C229:C233,C224:C227)</f>
        <v>3</v>
      </c>
      <c r="D254" s="105" t="s">
        <v>200</v>
      </c>
      <c r="E254" s="105"/>
    </row>
    <row r="255" spans="2:5" x14ac:dyDescent="0.15">
      <c r="B255" s="106"/>
      <c r="C255" s="107">
        <v>71</v>
      </c>
      <c r="D255" s="105" t="s">
        <v>289</v>
      </c>
      <c r="E255" s="105"/>
    </row>
    <row r="256" spans="2:5" x14ac:dyDescent="0.15">
      <c r="B256" s="108"/>
      <c r="C256" s="109">
        <f>C254/C255</f>
        <v>4.2253521126760563E-2</v>
      </c>
      <c r="D256" s="105" t="s">
        <v>202</v>
      </c>
      <c r="E256" s="105"/>
    </row>
    <row r="257" spans="2:7" x14ac:dyDescent="0.15">
      <c r="B257" s="32" t="s">
        <v>290</v>
      </c>
      <c r="C257" s="32"/>
      <c r="D257" s="32"/>
      <c r="E257" s="32"/>
    </row>
    <row r="258" spans="2:7" x14ac:dyDescent="0.15">
      <c r="B258" s="32" t="s">
        <v>291</v>
      </c>
      <c r="C258" s="32"/>
      <c r="D258" s="32"/>
      <c r="E258" s="32"/>
      <c r="F258" s="32"/>
      <c r="G258" s="32"/>
    </row>
    <row r="259" spans="2:7" x14ac:dyDescent="0.15">
      <c r="B259" s="32" t="s">
        <v>292</v>
      </c>
      <c r="C259" s="32"/>
      <c r="D259" s="32"/>
      <c r="E259" s="32"/>
      <c r="F259" s="32"/>
      <c r="G259" s="32"/>
    </row>
    <row r="260" spans="2:7" x14ac:dyDescent="0.15">
      <c r="B260" s="32" t="s">
        <v>293</v>
      </c>
      <c r="C260" s="32"/>
      <c r="D260" s="32"/>
      <c r="E260" s="32"/>
      <c r="F260" s="32"/>
      <c r="G260" s="32"/>
    </row>
    <row r="261" spans="2:7" x14ac:dyDescent="0.15">
      <c r="B261" s="32" t="s">
        <v>294</v>
      </c>
      <c r="C261" s="32"/>
      <c r="D261" s="32"/>
      <c r="E261" s="32"/>
      <c r="F261" s="32"/>
      <c r="G261" s="32"/>
    </row>
    <row r="262" spans="2:7" x14ac:dyDescent="0.15">
      <c r="B262" s="32" t="s">
        <v>295</v>
      </c>
      <c r="C262" s="32"/>
      <c r="D262" s="32"/>
      <c r="E262" s="32"/>
      <c r="F262" s="32"/>
      <c r="G262" s="32"/>
    </row>
    <row r="263" spans="2:7" x14ac:dyDescent="0.15">
      <c r="B263" s="32" t="s">
        <v>296</v>
      </c>
      <c r="C263" s="32"/>
      <c r="D263" s="32"/>
      <c r="E263" s="32"/>
      <c r="F263" s="32"/>
      <c r="G263" s="32"/>
    </row>
    <row r="264" spans="2:7" x14ac:dyDescent="0.15">
      <c r="B264" s="32" t="s">
        <v>297</v>
      </c>
      <c r="C264" s="32"/>
      <c r="D264" s="32"/>
      <c r="E264" s="32"/>
      <c r="F264" s="32"/>
      <c r="G264" s="32"/>
    </row>
    <row r="265" spans="2:7" x14ac:dyDescent="0.15">
      <c r="B265" s="32" t="s">
        <v>298</v>
      </c>
      <c r="C265" s="32"/>
      <c r="D265" s="32"/>
      <c r="E265" s="32"/>
      <c r="F265" s="32"/>
      <c r="G265" s="32"/>
    </row>
    <row r="266" spans="2:7" x14ac:dyDescent="0.15">
      <c r="B266" s="32" t="s">
        <v>299</v>
      </c>
      <c r="C266" s="32"/>
      <c r="D266" s="32"/>
      <c r="E266" s="32"/>
      <c r="F266" s="32"/>
      <c r="G266" s="32"/>
    </row>
    <row r="269" spans="2:7" ht="14" thickBot="1" x14ac:dyDescent="0.2"/>
    <row r="270" spans="2:7" ht="30.75" customHeight="1" thickBot="1" x14ac:dyDescent="0.2">
      <c r="B270" s="9" t="s">
        <v>300</v>
      </c>
      <c r="C270" s="10"/>
      <c r="D270" s="10"/>
      <c r="E270" s="10"/>
      <c r="F270" s="10"/>
      <c r="G270" s="10"/>
    </row>
    <row r="273" spans="2:7" x14ac:dyDescent="0.15">
      <c r="B273" s="112" t="s">
        <v>301</v>
      </c>
      <c r="C273" s="113"/>
    </row>
    <row r="274" spans="2:7" x14ac:dyDescent="0.15">
      <c r="B274" s="114" t="s">
        <v>302</v>
      </c>
      <c r="C274" s="115">
        <f>SUM(C189,C219,C254)</f>
        <v>32</v>
      </c>
    </row>
    <row r="275" spans="2:7" x14ac:dyDescent="0.15">
      <c r="B275" s="114"/>
      <c r="C275" s="116"/>
    </row>
    <row r="276" spans="2:7" x14ac:dyDescent="0.15">
      <c r="B276" s="114" t="s">
        <v>303</v>
      </c>
      <c r="C276" s="117">
        <v>220</v>
      </c>
    </row>
    <row r="277" spans="2:7" x14ac:dyDescent="0.15">
      <c r="B277" s="114"/>
      <c r="C277" s="117"/>
    </row>
    <row r="278" spans="2:7" x14ac:dyDescent="0.15">
      <c r="B278" s="114" t="s">
        <v>304</v>
      </c>
      <c r="C278" s="118">
        <f>C274/C276</f>
        <v>0.14545454545454545</v>
      </c>
    </row>
    <row r="279" spans="2:7" x14ac:dyDescent="0.15">
      <c r="B279" s="114"/>
      <c r="C279" s="118"/>
    </row>
    <row r="280" spans="2:7" x14ac:dyDescent="0.15">
      <c r="B280" s="114" t="s">
        <v>305</v>
      </c>
      <c r="C280" s="116" t="s">
        <v>306</v>
      </c>
    </row>
    <row r="281" spans="2:7" x14ac:dyDescent="0.15">
      <c r="B281" s="114"/>
      <c r="C281" s="116"/>
    </row>
    <row r="282" spans="2:7" x14ac:dyDescent="0.15">
      <c r="B282" s="34" t="s">
        <v>307</v>
      </c>
      <c r="C282" s="32"/>
    </row>
    <row r="283" spans="2:7" x14ac:dyDescent="0.15">
      <c r="B283" s="32"/>
      <c r="C283" s="32"/>
    </row>
    <row r="285" spans="2:7" x14ac:dyDescent="0.15">
      <c r="B285" s="119" t="s">
        <v>308</v>
      </c>
      <c r="C285" s="119"/>
      <c r="D285" s="119"/>
      <c r="E285" s="119"/>
      <c r="F285" s="119"/>
      <c r="G285" s="119"/>
    </row>
    <row r="286" spans="2:7" ht="14" thickBot="1" x14ac:dyDescent="0.2">
      <c r="B286" s="32" t="s">
        <v>309</v>
      </c>
    </row>
    <row r="287" spans="2:7" ht="14" x14ac:dyDescent="0.15">
      <c r="B287" s="120" t="s">
        <v>310</v>
      </c>
      <c r="C287" s="121" t="s">
        <v>311</v>
      </c>
      <c r="D287" s="121" t="s">
        <v>312</v>
      </c>
      <c r="E287" s="121" t="s">
        <v>313</v>
      </c>
      <c r="F287" s="121" t="s">
        <v>314</v>
      </c>
      <c r="G287" s="122" t="s">
        <v>315</v>
      </c>
    </row>
    <row r="288" spans="2:7" x14ac:dyDescent="0.15">
      <c r="B288" s="27"/>
      <c r="C288" s="25"/>
      <c r="D288" s="25"/>
      <c r="E288" s="25"/>
      <c r="F288" s="25"/>
      <c r="G288" s="123"/>
    </row>
    <row r="289" spans="2:7" x14ac:dyDescent="0.15">
      <c r="B289" s="27"/>
      <c r="C289" s="25"/>
      <c r="D289" s="25"/>
      <c r="E289" s="25"/>
      <c r="F289" s="25"/>
      <c r="G289" s="123"/>
    </row>
    <row r="290" spans="2:7" x14ac:dyDescent="0.15">
      <c r="B290" s="27"/>
      <c r="C290" s="25"/>
      <c r="D290" s="25"/>
      <c r="E290" s="25"/>
      <c r="F290" s="25"/>
      <c r="G290" s="123"/>
    </row>
    <row r="291" spans="2:7" x14ac:dyDescent="0.15">
      <c r="B291" s="27"/>
      <c r="C291" s="25"/>
      <c r="D291" s="25"/>
      <c r="E291" s="25"/>
      <c r="F291" s="25"/>
      <c r="G291" s="123"/>
    </row>
    <row r="292" spans="2:7" x14ac:dyDescent="0.15">
      <c r="B292" s="27"/>
      <c r="C292" s="25"/>
      <c r="D292" s="25"/>
      <c r="E292" s="25"/>
      <c r="F292" s="25"/>
      <c r="G292" s="123"/>
    </row>
    <row r="293" spans="2:7" x14ac:dyDescent="0.15">
      <c r="B293" s="22"/>
      <c r="C293" s="41"/>
      <c r="D293" s="41"/>
      <c r="E293" s="41"/>
      <c r="F293" s="41"/>
      <c r="G293" s="124"/>
    </row>
    <row r="294" spans="2:7" ht="15" thickBot="1" x14ac:dyDescent="0.2">
      <c r="B294" s="85" t="s">
        <v>316</v>
      </c>
      <c r="C294" s="125"/>
      <c r="D294" s="125"/>
      <c r="E294" s="125"/>
      <c r="F294" s="125"/>
      <c r="G294" s="126"/>
    </row>
    <row r="297" spans="2:7" x14ac:dyDescent="0.15">
      <c r="B297" s="119" t="s">
        <v>317</v>
      </c>
      <c r="C297" s="119"/>
      <c r="D297" s="119"/>
      <c r="E297" s="119"/>
    </row>
    <row r="298" spans="2:7" x14ac:dyDescent="0.15">
      <c r="B298" s="127" t="s">
        <v>318</v>
      </c>
      <c r="C298" s="127"/>
      <c r="D298" s="127"/>
      <c r="E298" s="127"/>
    </row>
    <row r="299" spans="2:7" ht="14" thickBot="1" x14ac:dyDescent="0.2">
      <c r="B299" s="127"/>
      <c r="C299" s="127"/>
      <c r="D299" s="127"/>
      <c r="E299" s="127"/>
    </row>
    <row r="300" spans="2:7" ht="42" x14ac:dyDescent="0.15">
      <c r="B300" s="120" t="s">
        <v>319</v>
      </c>
      <c r="C300" s="121" t="s">
        <v>320</v>
      </c>
      <c r="D300" s="121" t="s">
        <v>321</v>
      </c>
      <c r="E300" s="122" t="s">
        <v>322</v>
      </c>
    </row>
    <row r="301" spans="2:7" ht="409.6" x14ac:dyDescent="0.15">
      <c r="B301" s="27" t="s">
        <v>323</v>
      </c>
      <c r="C301" s="25" t="s">
        <v>324</v>
      </c>
      <c r="D301" s="25" t="s">
        <v>325</v>
      </c>
      <c r="E301" s="123" t="s">
        <v>326</v>
      </c>
    </row>
    <row r="302" spans="2:7" x14ac:dyDescent="0.15">
      <c r="B302" s="27"/>
      <c r="C302" s="25"/>
      <c r="D302" s="25"/>
      <c r="E302" s="123"/>
    </row>
    <row r="303" spans="2:7" x14ac:dyDescent="0.15">
      <c r="B303" s="27"/>
      <c r="C303" s="25"/>
      <c r="D303" s="25"/>
      <c r="E303" s="123"/>
    </row>
    <row r="304" spans="2:7" x14ac:dyDescent="0.15">
      <c r="B304" s="27"/>
      <c r="C304" s="25"/>
      <c r="D304" s="25"/>
      <c r="E304" s="123"/>
    </row>
    <row r="305" spans="2:5" x14ac:dyDescent="0.15">
      <c r="B305" s="27"/>
      <c r="C305" s="25"/>
      <c r="D305" s="25"/>
      <c r="E305" s="123"/>
    </row>
    <row r="306" spans="2:5" ht="14" thickBot="1" x14ac:dyDescent="0.2">
      <c r="B306" s="29"/>
      <c r="C306" s="30"/>
      <c r="D306" s="30"/>
      <c r="E306" s="128"/>
    </row>
  </sheetData>
  <mergeCells count="163">
    <mergeCell ref="B285:G285"/>
    <mergeCell ref="B297:E297"/>
    <mergeCell ref="B298:E299"/>
    <mergeCell ref="B276:B277"/>
    <mergeCell ref="C276:C277"/>
    <mergeCell ref="B278:B279"/>
    <mergeCell ref="C278:C279"/>
    <mergeCell ref="B280:B281"/>
    <mergeCell ref="C280:C281"/>
    <mergeCell ref="B254:B256"/>
    <mergeCell ref="D254:E254"/>
    <mergeCell ref="D255:E255"/>
    <mergeCell ref="D256:E256"/>
    <mergeCell ref="B270:G270"/>
    <mergeCell ref="B274:B275"/>
    <mergeCell ref="C274:C275"/>
    <mergeCell ref="B228:E228"/>
    <mergeCell ref="B234:E234"/>
    <mergeCell ref="B239:E239"/>
    <mergeCell ref="B242:E242"/>
    <mergeCell ref="B247:E247"/>
    <mergeCell ref="B252:E252"/>
    <mergeCell ref="B219:B221"/>
    <mergeCell ref="D219:E219"/>
    <mergeCell ref="D220:E220"/>
    <mergeCell ref="D221:E221"/>
    <mergeCell ref="B222:E222"/>
    <mergeCell ref="B223:E223"/>
    <mergeCell ref="B192:E192"/>
    <mergeCell ref="B193:E193"/>
    <mergeCell ref="B200:E200"/>
    <mergeCell ref="B204:E204"/>
    <mergeCell ref="B209:E209"/>
    <mergeCell ref="B212:E212"/>
    <mergeCell ref="B178:E178"/>
    <mergeCell ref="B180:E180"/>
    <mergeCell ref="B189:B191"/>
    <mergeCell ref="D189:E189"/>
    <mergeCell ref="D190:E190"/>
    <mergeCell ref="D191:E191"/>
    <mergeCell ref="B149:E149"/>
    <mergeCell ref="B153:E153"/>
    <mergeCell ref="B157:E157"/>
    <mergeCell ref="B162:E162"/>
    <mergeCell ref="B170:E170"/>
    <mergeCell ref="B173:E173"/>
    <mergeCell ref="E123:G123"/>
    <mergeCell ref="E124:G124"/>
    <mergeCell ref="B142:G142"/>
    <mergeCell ref="B144:E144"/>
    <mergeCell ref="B145:E145"/>
    <mergeCell ref="B146:E146"/>
    <mergeCell ref="E117:G117"/>
    <mergeCell ref="E118:G118"/>
    <mergeCell ref="E119:G119"/>
    <mergeCell ref="E120:G120"/>
    <mergeCell ref="E121:G121"/>
    <mergeCell ref="E122:G122"/>
    <mergeCell ref="E111:G111"/>
    <mergeCell ref="E112:G112"/>
    <mergeCell ref="E113:G113"/>
    <mergeCell ref="E114:G114"/>
    <mergeCell ref="E115:G115"/>
    <mergeCell ref="E116:G116"/>
    <mergeCell ref="E105:G105"/>
    <mergeCell ref="E106:G106"/>
    <mergeCell ref="E107:G107"/>
    <mergeCell ref="E108:G108"/>
    <mergeCell ref="E109:G109"/>
    <mergeCell ref="E110:G110"/>
    <mergeCell ref="E99:G99"/>
    <mergeCell ref="E100:G100"/>
    <mergeCell ref="E101:G101"/>
    <mergeCell ref="E102:G102"/>
    <mergeCell ref="E103:G103"/>
    <mergeCell ref="E104:G104"/>
    <mergeCell ref="E93:G93"/>
    <mergeCell ref="E94:G94"/>
    <mergeCell ref="E95:G95"/>
    <mergeCell ref="E96:G96"/>
    <mergeCell ref="B97:B98"/>
    <mergeCell ref="C97:C98"/>
    <mergeCell ref="D97:D98"/>
    <mergeCell ref="E97:G98"/>
    <mergeCell ref="E87:G87"/>
    <mergeCell ref="E88:G88"/>
    <mergeCell ref="E89:G89"/>
    <mergeCell ref="B90:B92"/>
    <mergeCell ref="C90:C92"/>
    <mergeCell ref="D90:D92"/>
    <mergeCell ref="E90:G92"/>
    <mergeCell ref="E81:G81"/>
    <mergeCell ref="E82:G82"/>
    <mergeCell ref="E83:G83"/>
    <mergeCell ref="E84:G84"/>
    <mergeCell ref="E85:G85"/>
    <mergeCell ref="E86:G86"/>
    <mergeCell ref="E75:G75"/>
    <mergeCell ref="E76:G76"/>
    <mergeCell ref="E77:G77"/>
    <mergeCell ref="E78:G78"/>
    <mergeCell ref="E79:G79"/>
    <mergeCell ref="E80:G80"/>
    <mergeCell ref="E69:G69"/>
    <mergeCell ref="E70:G70"/>
    <mergeCell ref="E71:G71"/>
    <mergeCell ref="E72:G72"/>
    <mergeCell ref="E73:G73"/>
    <mergeCell ref="E74:G74"/>
    <mergeCell ref="E63:G63"/>
    <mergeCell ref="E64:G64"/>
    <mergeCell ref="E65:G65"/>
    <mergeCell ref="E66:G66"/>
    <mergeCell ref="E67:G67"/>
    <mergeCell ref="E68:G68"/>
    <mergeCell ref="E57:G57"/>
    <mergeCell ref="E58:G58"/>
    <mergeCell ref="E59:G59"/>
    <mergeCell ref="E60:G60"/>
    <mergeCell ref="E61:G61"/>
    <mergeCell ref="E62:G62"/>
    <mergeCell ref="E53:G53"/>
    <mergeCell ref="B54:B55"/>
    <mergeCell ref="C54:C55"/>
    <mergeCell ref="D54:D55"/>
    <mergeCell ref="E54:G55"/>
    <mergeCell ref="E56:G56"/>
    <mergeCell ref="E47:G47"/>
    <mergeCell ref="E48:G48"/>
    <mergeCell ref="E49:G49"/>
    <mergeCell ref="E50:G50"/>
    <mergeCell ref="E51:G51"/>
    <mergeCell ref="E52:G52"/>
    <mergeCell ref="E41:G41"/>
    <mergeCell ref="E42:G42"/>
    <mergeCell ref="E43:G43"/>
    <mergeCell ref="E44:G44"/>
    <mergeCell ref="E45:G45"/>
    <mergeCell ref="E46:G46"/>
    <mergeCell ref="E35:G35"/>
    <mergeCell ref="E36:G36"/>
    <mergeCell ref="E37:G37"/>
    <mergeCell ref="E38:G38"/>
    <mergeCell ref="E39:G39"/>
    <mergeCell ref="E40:G40"/>
    <mergeCell ref="E29:G29"/>
    <mergeCell ref="E30:G30"/>
    <mergeCell ref="E31:G31"/>
    <mergeCell ref="E32:G32"/>
    <mergeCell ref="E33:G33"/>
    <mergeCell ref="E34:G34"/>
    <mergeCell ref="B10:G10"/>
    <mergeCell ref="B11:G11"/>
    <mergeCell ref="B13:G13"/>
    <mergeCell ref="B24:D24"/>
    <mergeCell ref="B26:G27"/>
    <mergeCell ref="E28:G28"/>
    <mergeCell ref="B1:G3"/>
    <mergeCell ref="B4:G4"/>
    <mergeCell ref="B5:G5"/>
    <mergeCell ref="B6:D6"/>
    <mergeCell ref="B7:G7"/>
    <mergeCell ref="B8:G8"/>
  </mergeCells>
  <dataValidations count="3">
    <dataValidation type="list" allowBlank="1" showInputMessage="1" showErrorMessage="1" sqref="C147:C148 C253 C181:C188 C205:C208 C201:C203 C194:C199 C150:C152 C179 C171:C172 C164:C169 C158:C161 C154:C156 C213:C218 C224:C227 C229:C233 C235:C237 C240:C241 C243:C246 C248:C251" xr:uid="{0E78EAFB-F389-224A-98A8-012E73329836}">
      <formula1>"0,1,2,3"</formula1>
    </dataValidation>
    <dataValidation type="list" allowBlank="1" showInputMessage="1" showErrorMessage="1" sqref="C238 C174:C177" xr:uid="{F46D8DEB-FCDD-B94F-99D3-582AAF1CDD68}">
      <formula1>"0,1,2"</formula1>
    </dataValidation>
    <dataValidation type="list" allowBlank="1" showInputMessage="1" showErrorMessage="1" sqref="C210:C211" xr:uid="{2444E9A2-98D8-7046-8C2F-8A1D35D16A59}">
      <formula1>"0,1"</formula1>
    </dataValidation>
  </dataValidations>
  <hyperlinks>
    <hyperlink ref="E14" location="_ftn1" display="Marine hectares covered[1]" xr:uid="{53FFB367-2F00-614B-BA4E-9753D3BF4017}"/>
    <hyperlink ref="B169" location="_ftn2" display="(ii) Degree of formulation, adoption and implementation of a national financing strategy[2]" xr:uid="{B647C903-443C-9546-8C2A-4F2FD3087F39}"/>
    <hyperlink ref="B218" location="_ftn7" display="(vi) PA financing system facilitates PAs to share costs of common practices with each other and with PA headquarters[7] " xr:uid="{DFA16370-1064-2F46-91BA-866147910B78}"/>
    <hyperlink ref="B257" location="_ftnref1" display="[1] This element can be omitted in countries where a PA system does not require a Trust Fund due to robust financing within government " xr:uid="{5FD6AA8E-FFFE-DA49-A5E9-73D8EF99B37F}"/>
    <hyperlink ref="B258" location="_ftnref2" display="[2] A national PA Financing Strategy will include targets, policies, tools and approaches" xr:uid="{44BEBD2C-0E31-0746-9165-523EE3F64B94}"/>
    <hyperlink ref="B259" location="_ftnref3" display="[3] This could include budgets for development agencies and local governments for local livelihoods" xr:uid="{943068FA-808C-6D41-B25C-85D35492F5CA}"/>
    <hyperlink ref="B260" location="_ftnref4" display="[4] These responsibilities should be found in the Terms of Reference for the posts" xr:uid="{B0B8A6FA-CCD8-204A-A9C8-DE95B1EAB37B}"/>
    <hyperlink ref="B261" location="_ftnref5" display="[5] A PA Business Plan is a plan that analyzes and identifies the financial gap in a PA’s operations, and presents opportunities to mitigate that gap through operational cost efficiencies or revenue generation schemes. It does not refer to business plans " xr:uid="{DE35586C-5543-0442-89B8-5EE12BD57DE5}"/>
    <hyperlink ref="B262" location="_ftnref6" display="[6] Cost-effectiveness is broadly defined as maximizing impact from amount invested and achieving a target impact in the least cost manner.  It is not about lowering costs and resulting impacts." xr:uid="{E646125C-B83F-C847-96C9-2C9A45345327}"/>
    <hyperlink ref="B263" location="_ftnref7" display="[7] This might include aerial surveys, marine pollution monitoring, economic valuations etc." xr:uid="{B5A3A662-0E16-4344-9F2F-8A67C0BCD6E5}"/>
  </hyperlinks>
  <pageMargins left="0.75" right="0.75" top="1" bottom="1" header="0.5" footer="0.5"/>
  <pageSetup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O1-S3_Financial Scorecard_2017</vt:lpstr>
      <vt:lpstr>O1-S3_Financial Scorecard_2013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dc:creator>
  <cp:lastModifiedBy>SB</cp:lastModifiedBy>
  <dcterms:created xsi:type="dcterms:W3CDTF">2018-11-24T21:20:49Z</dcterms:created>
  <dcterms:modified xsi:type="dcterms:W3CDTF">2018-11-24T21:22:06Z</dcterms:modified>
</cp:coreProperties>
</file>