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Pascal M\Documents\Tous les documents\Planification PNUD 2017\PACTE\"/>
    </mc:Choice>
  </mc:AlternateContent>
  <bookViews>
    <workbookView xWindow="0" yWindow="0" windowWidth="15330" windowHeight="7350" activeTab="1"/>
  </bookViews>
  <sheets>
    <sheet name="Summary table" sheetId="2" r:id="rId1"/>
    <sheet name="Budget monitoring detail" sheetId="9" r:id="rId2"/>
    <sheet name="Exp Jan" sheetId="6" r:id="rId3"/>
    <sheet name="Exp Fev" sheetId="7" r:id="rId4"/>
    <sheet name="Exp Mars" sheetId="8" r:id="rId5"/>
    <sheet name="Advance Nex" sheetId="5" r:id="rId6"/>
    <sheet name="PO" sheetId="4" r:id="rId7"/>
    <sheet name="AAA" sheetId="3" state="hidden" r:id="rId8"/>
  </sheets>
  <definedNames>
    <definedName name="_xlnm._FilterDatabase" localSheetId="3" hidden="1">'Exp Fev'!$A$1:$AH$153</definedName>
    <definedName name="_xlnm._FilterDatabase" localSheetId="2" hidden="1">'Exp Jan'!$A$1:$AH$99</definedName>
    <definedName name="_xlnm._FilterDatabase" localSheetId="4" hidden="1">'Exp Mars'!$A$1:$AF$1</definedName>
  </definedNames>
  <calcPr calcId="152511"/>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9" l="1"/>
  <c r="I45" i="9" s="1"/>
  <c r="I5" i="2" l="1"/>
  <c r="I6" i="2"/>
  <c r="I14" i="2"/>
  <c r="I13" i="2"/>
  <c r="I12" i="2"/>
  <c r="I11" i="2"/>
  <c r="I10" i="2"/>
  <c r="I9" i="2"/>
  <c r="I8" i="2"/>
  <c r="I7" i="2"/>
  <c r="AH3" i="7" l="1"/>
  <c r="AH4" i="7"/>
  <c r="AH5" i="7"/>
  <c r="AH6" i="7"/>
  <c r="AH7" i="7"/>
  <c r="AH8" i="7"/>
  <c r="AH9" i="7"/>
  <c r="AH10" i="7"/>
  <c r="AH11" i="7"/>
  <c r="AH12" i="7"/>
  <c r="AH13" i="7"/>
  <c r="AH14" i="7"/>
  <c r="AH15" i="7"/>
  <c r="AH16" i="7"/>
  <c r="AH17" i="7"/>
  <c r="AH18" i="7"/>
  <c r="AH19" i="7"/>
  <c r="AH20" i="7"/>
  <c r="AH21" i="7"/>
  <c r="AH22" i="7"/>
  <c r="AH23" i="7"/>
  <c r="AH24" i="7"/>
  <c r="AH25" i="7"/>
  <c r="AH26" i="7"/>
  <c r="AH27" i="7"/>
  <c r="AH28" i="7"/>
  <c r="AH29" i="7"/>
  <c r="AH30" i="7"/>
  <c r="AH31" i="7"/>
  <c r="AH32" i="7"/>
  <c r="AH33" i="7"/>
  <c r="AH34" i="7"/>
  <c r="AH35" i="7"/>
  <c r="AH36" i="7"/>
  <c r="AH37" i="7"/>
  <c r="AH38" i="7"/>
  <c r="AH39" i="7"/>
  <c r="AH40" i="7"/>
  <c r="AH41" i="7"/>
  <c r="AH42" i="7"/>
  <c r="AH43" i="7"/>
  <c r="AH44" i="7"/>
  <c r="AH45" i="7"/>
  <c r="AH46" i="7"/>
  <c r="AH47" i="7"/>
  <c r="AH48" i="7"/>
  <c r="AH49" i="7"/>
  <c r="AH50" i="7"/>
  <c r="AH51" i="7"/>
  <c r="AH52" i="7"/>
  <c r="AH53" i="7"/>
  <c r="AH54" i="7"/>
  <c r="AH55" i="7"/>
  <c r="AH56" i="7"/>
  <c r="AH57" i="7"/>
  <c r="AH58" i="7"/>
  <c r="AH59" i="7"/>
  <c r="AH60" i="7"/>
  <c r="AH61" i="7"/>
  <c r="AH62" i="7"/>
  <c r="AH63" i="7"/>
  <c r="AH64" i="7"/>
  <c r="AH65" i="7"/>
  <c r="AH66" i="7"/>
  <c r="AH67" i="7"/>
  <c r="AH68" i="7"/>
  <c r="AH69" i="7"/>
  <c r="AH70" i="7"/>
  <c r="AH71" i="7"/>
  <c r="AH72" i="7"/>
  <c r="AH73" i="7"/>
  <c r="AH74" i="7"/>
  <c r="AH75" i="7"/>
  <c r="AH76" i="7"/>
  <c r="AH77" i="7"/>
  <c r="AH78" i="7"/>
  <c r="AH79" i="7"/>
  <c r="AH80" i="7"/>
  <c r="AH81" i="7"/>
  <c r="AH82" i="7"/>
  <c r="AH83" i="7"/>
  <c r="AH84" i="7"/>
  <c r="AH85" i="7"/>
  <c r="AH86" i="7"/>
  <c r="AH87" i="7"/>
  <c r="AH88" i="7"/>
  <c r="AH89" i="7"/>
  <c r="AH90" i="7"/>
  <c r="AH91" i="7"/>
  <c r="AH92" i="7"/>
  <c r="AH93" i="7"/>
  <c r="AH94" i="7"/>
  <c r="AH95" i="7"/>
  <c r="AH96" i="7"/>
  <c r="AH97" i="7"/>
  <c r="AH98" i="7"/>
  <c r="AH99" i="7"/>
  <c r="AH100" i="7"/>
  <c r="AH101" i="7"/>
  <c r="AH102" i="7"/>
  <c r="AH103" i="7"/>
  <c r="AH104" i="7"/>
  <c r="AH105" i="7"/>
  <c r="AH106" i="7"/>
  <c r="AH107" i="7"/>
  <c r="AH108" i="7"/>
  <c r="AH109" i="7"/>
  <c r="AH110" i="7"/>
  <c r="AH111" i="7"/>
  <c r="AH112" i="7"/>
  <c r="AH113" i="7"/>
  <c r="AH114" i="7"/>
  <c r="AH115" i="7"/>
  <c r="AH116" i="7"/>
  <c r="AH117" i="7"/>
  <c r="AH118" i="7"/>
  <c r="AH119" i="7"/>
  <c r="AH120" i="7"/>
  <c r="AH121" i="7"/>
  <c r="AH122" i="7"/>
  <c r="AH123" i="7"/>
  <c r="AH124" i="7"/>
  <c r="AH125" i="7"/>
  <c r="AH126" i="7"/>
  <c r="AH127" i="7"/>
  <c r="AH128" i="7"/>
  <c r="AH129" i="7"/>
  <c r="AH130" i="7"/>
  <c r="AH131" i="7"/>
  <c r="AH132" i="7"/>
  <c r="AH133" i="7"/>
  <c r="AH134" i="7"/>
  <c r="AH135" i="7"/>
  <c r="AH136" i="7"/>
  <c r="AH137" i="7"/>
  <c r="AH138" i="7"/>
  <c r="AH139" i="7"/>
  <c r="AH140" i="7"/>
  <c r="AH141" i="7"/>
  <c r="AH142" i="7"/>
  <c r="AH143" i="7"/>
  <c r="AH144" i="7"/>
  <c r="AH145" i="7"/>
  <c r="AH146" i="7"/>
  <c r="AH147" i="7"/>
  <c r="AH148" i="7"/>
  <c r="AH149" i="7"/>
  <c r="AH150" i="7"/>
  <c r="AH151" i="7"/>
  <c r="AH152" i="7"/>
  <c r="AH153" i="7"/>
  <c r="AH2" i="7"/>
  <c r="AH1" i="7"/>
  <c r="I4" i="2"/>
  <c r="AH3" i="6" l="1"/>
  <c r="AH4" i="6"/>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2" i="6"/>
  <c r="AH1" i="6"/>
  <c r="AG1" i="6"/>
  <c r="J31" i="9" s="1"/>
  <c r="J44" i="9" l="1"/>
  <c r="J42" i="9"/>
  <c r="J40" i="9"/>
  <c r="J33" i="9"/>
  <c r="J26" i="9"/>
  <c r="J24" i="9"/>
  <c r="J22" i="9"/>
  <c r="J20" i="9"/>
  <c r="J36" i="9"/>
  <c r="J13" i="9"/>
  <c r="J11" i="9"/>
  <c r="J9" i="9"/>
  <c r="J7" i="9"/>
  <c r="J43" i="9"/>
  <c r="J41" i="9"/>
  <c r="J38" i="9"/>
  <c r="J34" i="9"/>
  <c r="J32" i="9"/>
  <c r="J27" i="9"/>
  <c r="J25" i="9"/>
  <c r="J23" i="9"/>
  <c r="J21" i="9"/>
  <c r="J19" i="9"/>
  <c r="J39" i="9"/>
  <c r="J37" i="9"/>
  <c r="J35" i="9"/>
  <c r="J14" i="9"/>
  <c r="AC14" i="9" s="1"/>
  <c r="J12" i="9"/>
  <c r="J10" i="9"/>
  <c r="J8" i="9"/>
  <c r="AG1" i="7"/>
  <c r="K7" i="9" l="1"/>
  <c r="AC7" i="9" s="1"/>
  <c r="K31" i="9"/>
  <c r="AC31" i="9" s="1"/>
  <c r="K36" i="9"/>
  <c r="AC36" i="9" s="1"/>
  <c r="K13" i="9"/>
  <c r="AC13" i="9" s="1"/>
  <c r="K11" i="9"/>
  <c r="AC11" i="9" s="1"/>
  <c r="K9" i="9"/>
  <c r="AC9" i="9" s="1"/>
  <c r="K43" i="9"/>
  <c r="AC43" i="9" s="1"/>
  <c r="K41" i="9"/>
  <c r="AC41" i="9" s="1"/>
  <c r="K38" i="9"/>
  <c r="AC38" i="9" s="1"/>
  <c r="K34" i="9"/>
  <c r="AC34" i="9" s="1"/>
  <c r="K32" i="9"/>
  <c r="AC32" i="9" s="1"/>
  <c r="K27" i="9"/>
  <c r="AC27" i="9" s="1"/>
  <c r="K25" i="9"/>
  <c r="AC25" i="9" s="1"/>
  <c r="K23" i="9"/>
  <c r="AC23" i="9" s="1"/>
  <c r="K21" i="9"/>
  <c r="AC21" i="9" s="1"/>
  <c r="K19" i="9"/>
  <c r="AC19" i="9" s="1"/>
  <c r="K39" i="9"/>
  <c r="AC39" i="9" s="1"/>
  <c r="K37" i="9"/>
  <c r="AC37" i="9" s="1"/>
  <c r="K35" i="9"/>
  <c r="AC35" i="9" s="1"/>
  <c r="K12" i="9"/>
  <c r="AC12" i="9" s="1"/>
  <c r="K10" i="9"/>
  <c r="AC10" i="9" s="1"/>
  <c r="K8" i="9"/>
  <c r="AC8" i="9" s="1"/>
  <c r="K44" i="9"/>
  <c r="AC44" i="9" s="1"/>
  <c r="K42" i="9"/>
  <c r="AC42" i="9" s="1"/>
  <c r="K40" i="9"/>
  <c r="AC40" i="9" s="1"/>
  <c r="K33" i="9"/>
  <c r="AC33" i="9" s="1"/>
  <c r="K26" i="9"/>
  <c r="AC26" i="9" s="1"/>
  <c r="K24" i="9"/>
  <c r="AC24" i="9" s="1"/>
  <c r="K22" i="9"/>
  <c r="AC22" i="9" s="1"/>
  <c r="K20" i="9"/>
  <c r="AC20" i="9" s="1"/>
  <c r="AD14" i="9"/>
  <c r="AF14" i="9" s="1"/>
  <c r="AE14" i="9"/>
  <c r="AE31" i="9" l="1"/>
  <c r="AD31" i="9"/>
  <c r="AF31" i="9" s="1"/>
  <c r="AE33" i="9"/>
  <c r="AD33" i="9"/>
  <c r="AF33" i="9" s="1"/>
  <c r="AE37" i="9"/>
  <c r="AD37" i="9"/>
  <c r="AF37" i="9" s="1"/>
  <c r="AD13" i="9"/>
  <c r="AF13" i="9" s="1"/>
  <c r="AE13" i="9"/>
  <c r="AE24" i="9"/>
  <c r="AD24" i="9"/>
  <c r="AF24" i="9" s="1"/>
  <c r="AD23" i="9"/>
  <c r="AF23" i="9" s="1"/>
  <c r="AE23" i="9"/>
  <c r="AE39" i="9"/>
  <c r="AD39" i="9"/>
  <c r="AF39" i="9" s="1"/>
  <c r="AE22" i="9"/>
  <c r="AD22" i="9"/>
  <c r="AF22" i="9" s="1"/>
  <c r="AD32" i="9"/>
  <c r="AF32" i="9" s="1"/>
  <c r="AE32" i="9"/>
  <c r="AD43" i="9"/>
  <c r="AF43" i="9" s="1"/>
  <c r="AE43" i="9"/>
  <c r="AE10" i="9"/>
  <c r="AD10" i="9"/>
  <c r="AF10" i="9" s="1"/>
  <c r="AD34" i="9"/>
  <c r="AF34" i="9" s="1"/>
  <c r="AE34" i="9"/>
  <c r="AE42" i="9"/>
  <c r="AD42" i="9"/>
  <c r="AF42" i="9" s="1"/>
  <c r="AD41" i="9"/>
  <c r="AF41" i="9" s="1"/>
  <c r="AE41" i="9"/>
  <c r="AE8" i="9"/>
  <c r="AD8" i="9"/>
  <c r="AF8" i="9" s="1"/>
  <c r="AD9" i="9"/>
  <c r="AF9" i="9" s="1"/>
  <c r="AE9" i="9"/>
  <c r="AE36" i="9"/>
  <c r="AD36" i="9"/>
  <c r="AF36" i="9" s="1"/>
  <c r="AE20" i="9"/>
  <c r="AD20" i="9"/>
  <c r="AF20" i="9" s="1"/>
  <c r="AD21" i="9"/>
  <c r="AF21" i="9" s="1"/>
  <c r="AE21" i="9"/>
  <c r="AE26" i="9"/>
  <c r="AD26" i="9"/>
  <c r="AF26" i="9" s="1"/>
  <c r="AD27" i="9"/>
  <c r="AF27" i="9" s="1"/>
  <c r="AE27" i="9"/>
  <c r="AD40" i="9"/>
  <c r="AF40" i="9" s="1"/>
  <c r="AE40" i="9"/>
  <c r="AE38" i="9"/>
  <c r="AD38" i="9"/>
  <c r="AF38" i="9" s="1"/>
  <c r="AD7" i="9"/>
  <c r="AF7" i="9" s="1"/>
  <c r="AE7" i="9"/>
  <c r="AE12" i="9"/>
  <c r="AD12" i="9"/>
  <c r="AF12" i="9" s="1"/>
  <c r="AD19" i="9"/>
  <c r="AF19" i="9" s="1"/>
  <c r="AE19" i="9"/>
  <c r="AD25" i="9"/>
  <c r="AF25" i="9" s="1"/>
  <c r="AE25" i="9"/>
  <c r="AE44" i="9"/>
  <c r="AD44" i="9"/>
  <c r="AF44" i="9" s="1"/>
  <c r="AD11" i="9"/>
  <c r="AF11" i="9" s="1"/>
  <c r="AE11" i="9"/>
  <c r="AE35" i="9"/>
  <c r="AD35" i="9"/>
  <c r="AF35" i="9" s="1"/>
</calcChain>
</file>

<file path=xl/sharedStrings.xml><?xml version="1.0" encoding="utf-8"?>
<sst xmlns="http://schemas.openxmlformats.org/spreadsheetml/2006/main" count="5962" uniqueCount="489">
  <si>
    <t>Budget</t>
  </si>
  <si>
    <t>Budget
 Ref</t>
  </si>
  <si>
    <t>Activités Planifiées</t>
  </si>
  <si>
    <t xml:space="preserve">Sous-produits </t>
  </si>
  <si>
    <t>Produits escomptés du CPD et du Plan Stratégique</t>
  </si>
  <si>
    <t>Award:</t>
  </si>
  <si>
    <t>Output:</t>
  </si>
  <si>
    <t>Advance</t>
  </si>
  <si>
    <t>PO</t>
  </si>
  <si>
    <t>Variance</t>
  </si>
  <si>
    <t>Commentaires</t>
  </si>
  <si>
    <t>Libellé CPD</t>
  </si>
  <si>
    <t>Libellé 
Sous-Produit</t>
  </si>
  <si>
    <t>Output 2.4</t>
  </si>
  <si>
    <t>Frameworks and dialogue processes engaged for effective and transparent engagement of civil society in national development</t>
  </si>
  <si>
    <t>Output 1.1</t>
  </si>
  <si>
    <t>National and sub-national systems and institutions enabled to achieve structural transformation of productive capacities that are sustainable and employment - and livelihoods-intensive</t>
  </si>
  <si>
    <t xml:space="preserve">Output 7.3: </t>
  </si>
  <si>
    <t xml:space="preserve">National development plans to address poverty and inequality are sustainable and risk resilient </t>
  </si>
  <si>
    <t>Output 7.3</t>
  </si>
  <si>
    <t>Maisons de Développent et la Paix (MDP) sont mises en place, des point focaux pour l’appui à la maîtrise d’ouvrage communales au niveau local sont institutionnalisés.</t>
  </si>
  <si>
    <t xml:space="preserve">Produit 1 </t>
  </si>
  <si>
    <t>Capacités des acteurs locaux et des Comités Communales (CCDC) et Provinciaux de Développement (CPD) en décentralisation, gestion des projets, planification stratégique, gestion des connaissances</t>
  </si>
  <si>
    <t xml:space="preserve">Produit 3 </t>
  </si>
  <si>
    <t>Mise en place d’une stratégie de DEL au niveau provincial-local en appui a la stratégie national du DEL.</t>
  </si>
  <si>
    <t>Des projets stratégiques de développement d’amélioration des conditions de vie de la population des Provinces ciblés sont lancés (gouvernance DEL, sociaux, environnementaux)</t>
  </si>
  <si>
    <t>Produit 4</t>
  </si>
  <si>
    <t xml:space="preserve">Produit 2   </t>
  </si>
  <si>
    <t>Produit 5</t>
  </si>
  <si>
    <t>Elaboration des plans stratégiques des Provinces pilotes y compris les lignes directrices pour la coopération internationale</t>
  </si>
  <si>
    <t>Libellé 
Activité</t>
  </si>
  <si>
    <t>ACTIVITY 4</t>
  </si>
  <si>
    <t xml:space="preserve"> Gestion de projet</t>
  </si>
  <si>
    <t>Travaux de aménagement de la piste d'accès du site Buhomba à Maramvya</t>
  </si>
  <si>
    <t>Travaux d'adduction d'eau portable du site Buhomba à Maramvya (REGIDESO)</t>
  </si>
  <si>
    <t>Imprimer la Stratégie Nationale de Réintégration</t>
  </si>
  <si>
    <t>2 Responsables d’Area UNV, 1 P2 ; 2 Assistants administratifs; 1 spécialiste DEL, 5 Chauffeurs</t>
  </si>
  <si>
    <t>Mettre en place de la Maison de développement et de la paix</t>
  </si>
  <si>
    <t>ACTIVITE 1</t>
  </si>
  <si>
    <t>ACTIVITE 2</t>
  </si>
  <si>
    <t>ACTIVITE 3</t>
  </si>
  <si>
    <t>1.1.</t>
  </si>
  <si>
    <t>2.2.</t>
  </si>
  <si>
    <t>3.3.</t>
  </si>
  <si>
    <t>5.5.</t>
  </si>
  <si>
    <t>1.2.</t>
  </si>
  <si>
    <t>1.3.</t>
  </si>
  <si>
    <t>Renforcer les Capacités des Comités Communales et Provinciaux</t>
  </si>
  <si>
    <t>2.1.</t>
  </si>
  <si>
    <t>2.5.</t>
  </si>
  <si>
    <t>Appuyer la mise en œuvre de la Stratégie DEL</t>
  </si>
  <si>
    <t>3.1.</t>
  </si>
  <si>
    <t>3.5.</t>
  </si>
  <si>
    <t>ACTIVITE 4</t>
  </si>
  <si>
    <t>3.6.</t>
  </si>
  <si>
    <t>Appuyer la mise en œuvre des Projets Stratégiques de Développement</t>
  </si>
  <si>
    <t xml:space="preserve">Elaborer les Plans stratégiques des Provinces  </t>
  </si>
  <si>
    <t>ACTIVITE 5</t>
  </si>
  <si>
    <t>Étiquettes de lignes</t>
  </si>
  <si>
    <t>(vide)</t>
  </si>
  <si>
    <t>Total général</t>
  </si>
  <si>
    <t>Somme de Budget</t>
  </si>
  <si>
    <t>Total dépenses</t>
  </si>
  <si>
    <t>Somme de Total dépenses</t>
  </si>
  <si>
    <t>Somme de Variance</t>
  </si>
  <si>
    <t>Somme de Advance</t>
  </si>
  <si>
    <t>Somme de PO</t>
  </si>
  <si>
    <t>Total Output 1.1</t>
  </si>
  <si>
    <t>Total Output 2.4</t>
  </si>
  <si>
    <t>Total Output 7.3</t>
  </si>
  <si>
    <t xml:space="preserve">Total Output 7.3: </t>
  </si>
  <si>
    <t>Total (vide)</t>
  </si>
  <si>
    <t xml:space="preserve">Total Produit 2   </t>
  </si>
  <si>
    <t>Total Produit 4</t>
  </si>
  <si>
    <t xml:space="preserve">Total Produit 1 </t>
  </si>
  <si>
    <t xml:space="preserve">Total Produit 3 </t>
  </si>
  <si>
    <t>Total Produit 5</t>
  </si>
  <si>
    <t>ATLAS activity</t>
  </si>
  <si>
    <t xml:space="preserve">Elaborer un organigramme fonctionnel de la MDP adapté aux besoins du territoire </t>
  </si>
  <si>
    <t>Finaliser les travaux d'aménagement des MDP et mise en place des sites web provinciaux</t>
  </si>
  <si>
    <t>Frais de Gestion (GMS 8%)</t>
  </si>
  <si>
    <t>Plaidoyer pour le texte d’application de la loi sur le transfert de compétences de l’état vers les communes.</t>
  </si>
  <si>
    <t>Organiser de formations en gestion de projets à travers l’implémentation des projets d’impact en coordination avec la coopération décentralisée</t>
  </si>
  <si>
    <t>2.3.</t>
  </si>
  <si>
    <t>Mise à disposition d’animateurs territoriaux pour l’assistance à la maitrise d’ouvrage communale</t>
  </si>
  <si>
    <t>Organisation des formations en gouvernorat sur les droits et devoirs, la planification stratégique, l'approche genre, la fiscalité locale, l'évaluation et le monitoring</t>
  </si>
  <si>
    <t>2.4.</t>
  </si>
  <si>
    <t>Crééer des espaces d'échanges des comités locaux de bonne gouvernance pour déganger les bonnes pratiques</t>
  </si>
  <si>
    <t>Mettre à disposition un appui institutionnel au FMCR pour le suivi et l'encardrement des micro-crédit aux pauvres économiquement actifs dans les 17 communes restantes des 3 Provinces</t>
  </si>
  <si>
    <t>Mettre à disposition des micro-crédit aux pauvres économiquement actifs dans 03 communes</t>
  </si>
  <si>
    <t>3.2.</t>
  </si>
  <si>
    <t xml:space="preserve">Mettre à jour et vulgariser  la politique nationale de la décentralisation </t>
  </si>
  <si>
    <t xml:space="preserve"> Développer des modules de formation des formateurs en décentralisation et gestion des affaires publiques locale</t>
  </si>
  <si>
    <t>3.4.</t>
  </si>
  <si>
    <t>Organiser des  formations des formateurs en décentralisation et gestion des affaires publiques locale</t>
  </si>
  <si>
    <t>Vulgariser le plan d'action triennal du DEL</t>
  </si>
  <si>
    <t>BUDGET MONITORING WORKSHEET</t>
  </si>
  <si>
    <t xml:space="preserve">Projets stratégiques DEL : Chaines de valeur développées autour des filières porteuses au niveau de territoire  (coopératives avec le MDC) </t>
  </si>
  <si>
    <t xml:space="preserve"> Appuyer au moins 8 projets de développement de l'économie locale en tenant compte des besoins spécifiques et stratégiques des hommes et des femmes</t>
  </si>
  <si>
    <t>Organiser les activités d'échange d'expériences.</t>
  </si>
  <si>
    <t>4.1.</t>
  </si>
  <si>
    <t>4.2.</t>
  </si>
  <si>
    <t>4.3.</t>
  </si>
  <si>
    <t>Organiser un atelier national de coordination de renforcement de capacités des acteurs locaux.</t>
  </si>
  <si>
    <t>5.1.</t>
  </si>
  <si>
    <t>5.2.</t>
  </si>
  <si>
    <t>Production d'un guide sur l'intégration du genre dans les PCDC</t>
  </si>
  <si>
    <t>Organiser des formations sur l'intégration du genre dans les PCDC</t>
  </si>
  <si>
    <t>5.3.</t>
  </si>
  <si>
    <t>5.4.</t>
  </si>
  <si>
    <t>5.6.</t>
  </si>
  <si>
    <t>5.7.</t>
  </si>
  <si>
    <t>Actualiser le Guide National de Planification Communale</t>
  </si>
  <si>
    <t>Actualiser les PCDC des communes tout en y intégrant la dimension genre</t>
  </si>
  <si>
    <t xml:space="preserve"> Réaliser un Plan intégré provincial issu des PACTE locaux</t>
  </si>
  <si>
    <t xml:space="preserve">Bureautique, maintenance des équipements et carburant. Travaux de réhabilitations </t>
  </si>
  <si>
    <t>4b</t>
  </si>
  <si>
    <t>SUIVI (Start-up workshop avec les partenaires de mise en œuvre,  Réunions de comité de pilotage,visites de terrain, revue trimestrielle, revue annuelle)</t>
  </si>
  <si>
    <t>4c</t>
  </si>
  <si>
    <t>EVALUATION (Evaluation à mi-parcours )</t>
  </si>
  <si>
    <t>4d</t>
  </si>
  <si>
    <t>4e</t>
  </si>
  <si>
    <t>Communication</t>
  </si>
  <si>
    <t xml:space="preserve">Reportages et diffusion d'information </t>
  </si>
  <si>
    <t>4f</t>
  </si>
  <si>
    <t>Appui au projet</t>
  </si>
  <si>
    <t xml:space="preserve">4g </t>
  </si>
  <si>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</si>
  <si>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</si>
  <si>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</si>
  <si>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</si>
  <si>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</si>
  <si>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</si>
  <si>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</si>
  <si>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</si>
  <si>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</si>
  <si>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</si>
  <si>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</si>
  <si>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</si>
  <si>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</si>
  <si>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</si>
  <si>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</si>
  <si>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</si>
  <si>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</si>
  <si>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</si>
  <si>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</si>
  <si>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</si>
  <si>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</si>
  <si>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</si>
  <si>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</si>
  <si>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</si>
  <si>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</si>
  <si>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</si>
  <si>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</si>
  <si>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</si>
  <si>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</si>
  <si>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</si>
  <si>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</si>
  <si>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</si>
  <si>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Voucher</t>
  </si>
  <si>
    <t>BDI10-00079995-1-1-ACCR-DST</t>
  </si>
  <si>
    <t>UNDP1</t>
  </si>
  <si>
    <t>PRINTING AND PUBLICATIONS</t>
  </si>
  <si>
    <t>BDI</t>
  </si>
  <si>
    <t>BDI10</t>
  </si>
  <si>
    <t>ACTIVITY4</t>
  </si>
  <si>
    <t xml:space="preserve"> </t>
  </si>
  <si>
    <t>PHOENIX DESIGN AID</t>
  </si>
  <si>
    <t>IMPRESSI FARDES DU BUREAU</t>
  </si>
  <si>
    <t>AP06845572</t>
  </si>
  <si>
    <t>USD</t>
  </si>
  <si>
    <t>AP</t>
  </si>
  <si>
    <t>BDI10-00079995-2-1-ACCR-DST</t>
  </si>
  <si>
    <t>UNDP COST RECOVERY CHRGS-BILLS</t>
  </si>
  <si>
    <t>CR/PYT PROCESS</t>
  </si>
  <si>
    <t>BDI10-00079995-4-1-ACCR-DST</t>
  </si>
  <si>
    <t>CR/PROC PROCESS WITHOUT CAP</t>
  </si>
  <si>
    <t>BDI10-00080355-1-1-ACCR-DST</t>
  </si>
  <si>
    <t>TRAVEL - OTHER</t>
  </si>
  <si>
    <t>ACT</t>
  </si>
  <si>
    <t>BOUCLY NATHALIE</t>
  </si>
  <si>
    <t>S) TERMINAL EXPENSES</t>
  </si>
  <si>
    <t>DSA/Nairobi du 19-21/01/2017</t>
  </si>
  <si>
    <t>AP06835176</t>
  </si>
  <si>
    <t>BDI10-00080355-2-1-ACCR-DST</t>
  </si>
  <si>
    <t>DAILY SUBSISTENCE ALLOW-INTL</t>
  </si>
  <si>
    <t>S) DSA UNDP INTERNATIONAL</t>
  </si>
  <si>
    <t>BDI10-00080355-3-1-ACCR-DST</t>
  </si>
  <si>
    <t>BDI10-00080355-5-1-ACCR-DST</t>
  </si>
  <si>
    <t>CR/ISSUE PO</t>
  </si>
  <si>
    <t>BDI10-00080387-1-1-ACCR-DST</t>
  </si>
  <si>
    <t>SVC CO-CONSTRUCTION   ENGINEER</t>
  </si>
  <si>
    <t>ACTIVITY2</t>
  </si>
  <si>
    <t>GESTE HUMANITAIRE</t>
  </si>
  <si>
    <t>PYT ADDITIONNEL/ACCORD TRANSAC</t>
  </si>
  <si>
    <t>Pyt addit./accord Transaction</t>
  </si>
  <si>
    <t>AP06846436</t>
  </si>
  <si>
    <t>BIF</t>
  </si>
  <si>
    <t>BDI10-00080393-1-1-ACCR-DST</t>
  </si>
  <si>
    <t>SECURITY-RELATED COSTS</t>
  </si>
  <si>
    <t>PEDRAZA LOPEZ</t>
  </si>
  <si>
    <t>F10REIM DEC-FEB 2017 GUARD COS</t>
  </si>
  <si>
    <t>F10 Gardien déc.Fév2017</t>
  </si>
  <si>
    <t>AP06845574</t>
  </si>
  <si>
    <t>BDI10-00080393-2-1-ACCR-DST</t>
  </si>
  <si>
    <t>CR/PAYT PROCESS</t>
  </si>
  <si>
    <t>BDI10-00080393-4-1-ACCR-DST</t>
  </si>
  <si>
    <t>F10 SETTLEMENT</t>
  </si>
  <si>
    <t>BDI10-00080419-1-1-ACCR-DST</t>
  </si>
  <si>
    <t>DAILY SUBSISTENCE ALLOW-LOCAL</t>
  </si>
  <si>
    <t>ACTIVITY5</t>
  </si>
  <si>
    <t>RBST DSA NUITEE GITEG 20-21/12</t>
  </si>
  <si>
    <t>F10/Mission Gitega 20-21/12/16</t>
  </si>
  <si>
    <t>AP06870257</t>
  </si>
  <si>
    <t>BDI10-00080419-2-1-ACCR-DST</t>
  </si>
  <si>
    <t>PYT PROCESS/CR</t>
  </si>
  <si>
    <t>BDI10-00080419-4-1-ACCR-DST</t>
  </si>
  <si>
    <t>CR/F10 SETTLEMENT</t>
  </si>
  <si>
    <t>BDI10-00080423-1-1-ACCR-DST</t>
  </si>
  <si>
    <t>MARIE ANGE KIGEME</t>
  </si>
  <si>
    <t>F10-RBSTDSA MISSION GTGA 20-21</t>
  </si>
  <si>
    <t>F10-RBSTDSA Mission GTGA 20-21</t>
  </si>
  <si>
    <t>AP06857383</t>
  </si>
  <si>
    <t>BDI10-00080423-2-1-ACCR-DST</t>
  </si>
  <si>
    <t>BDI10-00080423-4-1-ACCR-DST</t>
  </si>
  <si>
    <t>CR/F10-SETTLEMENT</t>
  </si>
  <si>
    <t>BDI10-00080424-1-1-ACCR-DST</t>
  </si>
  <si>
    <t>KAMENGE HERMENEGILDE</t>
  </si>
  <si>
    <t>RBST DSA MISS  GITEGA 20-21/12</t>
  </si>
  <si>
    <t>F10-RBST DSA Miss° GITEGA</t>
  </si>
  <si>
    <t>BDI10-00080424-2-1-ACCR-DST</t>
  </si>
  <si>
    <t>BDI10-00080424-4-1-ACCR-DST</t>
  </si>
  <si>
    <t>BDI10-00080469-1-1-ACCR-DST</t>
  </si>
  <si>
    <t>COURIER CHARGES</t>
  </si>
  <si>
    <t>REIMBURSEMENT OF COURIER EXPEN</t>
  </si>
  <si>
    <t>Reimbursement/expenses courier</t>
  </si>
  <si>
    <t>AP06857384</t>
  </si>
  <si>
    <t>BDI10-00080469-2-1-ACCR-DST</t>
  </si>
  <si>
    <t>BDI10-00080510-1-1-ACCR-DST</t>
  </si>
  <si>
    <t>PROC TRIPS/REST   RECUP-IP STF</t>
  </si>
  <si>
    <t>ASSOUMANI SAANDI</t>
  </si>
  <si>
    <t>R R DU 19-25/12/2016</t>
  </si>
  <si>
    <t>R&amp;R du 19-25/12/2016</t>
  </si>
  <si>
    <t>AP06862835</t>
  </si>
  <si>
    <t>BDI10-00080510-2-1-ACCR-DST</t>
  </si>
  <si>
    <t>BDI10-00080535-1-1-ACCR-DST</t>
  </si>
  <si>
    <t>APPOINT-SUB ALLOW-IP STAFF-TA</t>
  </si>
  <si>
    <t>KELVIN AYUK ETA</t>
  </si>
  <si>
    <t>SETTLING-IN GRANT 30 DSA</t>
  </si>
  <si>
    <t>30 Days dsa/auth du 03/01/2017</t>
  </si>
  <si>
    <t>AP06864768</t>
  </si>
  <si>
    <t>BDI10-00080535-2-1-ACCR-DST</t>
  </si>
  <si>
    <t>BDI10-00080629-1-1-ACCR-DST</t>
  </si>
  <si>
    <t>KAGAYO MOISE</t>
  </si>
  <si>
    <t>SUIVI INSTALLA EQUIPTSMDP</t>
  </si>
  <si>
    <t>F10 DSARumonge15-16 déc.2016</t>
  </si>
  <si>
    <t>AP06879094</t>
  </si>
  <si>
    <t>BDI10-00080629-2-1-ACCR-DST</t>
  </si>
  <si>
    <t>BDI10-00080629-4-1-ACCR-DST</t>
  </si>
  <si>
    <t>BDI10-00080630-1-1-ACCR-DST</t>
  </si>
  <si>
    <t>GASONI ELIANE</t>
  </si>
  <si>
    <t>SUIVI INSTALLA EQUIPTS MDP</t>
  </si>
  <si>
    <t>F10DSARumonge 15-16déc2016</t>
  </si>
  <si>
    <t>BDI10-00080630-2-1-ACCR-DST</t>
  </si>
  <si>
    <t>BDI10-00080630-4-1-ACCR-DST</t>
  </si>
  <si>
    <t>BDI10-00080631-1-1-ACCR-DST</t>
  </si>
  <si>
    <t>OTHER MEDIA COSTS</t>
  </si>
  <si>
    <t>AGENCE NET PRESS</t>
  </si>
  <si>
    <t>ABONNET ANNUEL MARS16  AVRIL17</t>
  </si>
  <si>
    <t>09/016</t>
  </si>
  <si>
    <t>AP06883241</t>
  </si>
  <si>
    <t>BDI10-00080631-2-1-ACCR-DST</t>
  </si>
  <si>
    <t>BDI10-00080631-4-1-ACCR-DST</t>
  </si>
  <si>
    <t>CR/PROCT PROC WITHOUT CAP</t>
  </si>
  <si>
    <t>BDI10-00080641-1-1-ACCR-DST</t>
  </si>
  <si>
    <t>RBST DSA MKBA   RGE21-23/12/16</t>
  </si>
  <si>
    <t>RBST DSA MKBA &amp; RGE21-23/12/16</t>
  </si>
  <si>
    <t>AP06879095</t>
  </si>
  <si>
    <t>BDI10-00080641-2-1-ACCR-DST</t>
  </si>
  <si>
    <t>BDI10-00080641-4-1-ACCR-DST</t>
  </si>
  <si>
    <t>BDI10-00080658-1-1-ACCR-DST</t>
  </si>
  <si>
    <t>LEONIDAS SABIMBONA</t>
  </si>
  <si>
    <t>REMBOUR F10 DSA 21-23 DEC 2016</t>
  </si>
  <si>
    <t>F10- Rembours DSA 21-23dec16</t>
  </si>
  <si>
    <t>AP06879096</t>
  </si>
  <si>
    <t>BDI10-00080658-2-1-ACCR-DST</t>
  </si>
  <si>
    <t>CR/PYT POROCESS</t>
  </si>
  <si>
    <t>BDI10-00080658-4-1-ACCR-DST</t>
  </si>
  <si>
    <t>BDI10-00080704-1-1-ACCR-DST</t>
  </si>
  <si>
    <t>PYT DSA MAKBA RMG 22-23/2/2017</t>
  </si>
  <si>
    <t>DSA MAKMBA&amp;RMG 22-23/02/17</t>
  </si>
  <si>
    <t>AP06883244</t>
  </si>
  <si>
    <t>BDI10-00080704-2-1-ACCR-DST</t>
  </si>
  <si>
    <t>PYT PROCESS CR</t>
  </si>
  <si>
    <t>BDI10-00080718-1-1-ACCR-DST</t>
  </si>
  <si>
    <t>PYT DSA RUMONGE 22-23/02/2017</t>
  </si>
  <si>
    <t>DSA 22-23 RUMONGE</t>
  </si>
  <si>
    <t>BDI10-00080718-2-1-ACCR-DST</t>
  </si>
  <si>
    <t>BDI10-00080742-1-1-ACCR-DST</t>
  </si>
  <si>
    <t>TRAVEL TICKETS-INTERNATIONAL</t>
  </si>
  <si>
    <t>SATGURU TRAVEL   TOUR SERVICES</t>
  </si>
  <si>
    <t>S) AIR TICKETS - INTERNATIONAL</t>
  </si>
  <si>
    <t>BJM/17/INV/01/000452</t>
  </si>
  <si>
    <t>AP06880737</t>
  </si>
  <si>
    <t>BDI10-00080742-2-1-ACCR-DST</t>
  </si>
  <si>
    <t>BDI10-00080742-4-1-ACCR-DST</t>
  </si>
  <si>
    <t>GL Journal</t>
  </si>
  <si>
    <t>UNDP1-0006826699-12-JAN-2017-1</t>
  </si>
  <si>
    <t>UNDP cost recovery chrgs-Bills</t>
  </si>
  <si>
    <t>GLE</t>
  </si>
  <si>
    <t>To record cost recovery related for UN ID 2015 for UNDP projects</t>
  </si>
  <si>
    <t>ONL</t>
  </si>
  <si>
    <t>UNDP1-0006826699-12-JAN-2017-10</t>
  </si>
  <si>
    <t>UNDP1-0006826704-12-JAN-2017-1</t>
  </si>
  <si>
    <t>ACTIVITY6</t>
  </si>
  <si>
    <t>To record Cost Recovery related to the payroll services and UN ID</t>
  </si>
  <si>
    <t>UNDP1-0006826704-12-JAN-2017-12</t>
  </si>
  <si>
    <t>UNDP1-0006863346-24-JAN-2017-1</t>
  </si>
  <si>
    <t>Asset NBV Transfer</t>
  </si>
  <si>
    <t>TRF_ITC_BDI10_1639_Transfer from project 69271 to 90411 - Journal 1</t>
  </si>
  <si>
    <t>1639-Receiving</t>
  </si>
  <si>
    <t>AMA</t>
  </si>
  <si>
    <t>UNDP1-0006869960-24-JAN-2017-1</t>
  </si>
  <si>
    <t>TRF_ITC_BDI10_1639_Transfer from project 69271 to 90411 - Journal 2 Bypass</t>
  </si>
  <si>
    <t>UNDP1-0006871588-01-JAN-2017-2</t>
  </si>
  <si>
    <t>Common Services-Communications</t>
  </si>
  <si>
    <t>COM</t>
  </si>
  <si>
    <t>To reverse GLJE # 0006846260 - Adjustment to RA Q4'16</t>
  </si>
  <si>
    <t>BDI10PO_0000010575</t>
  </si>
  <si>
    <t>UNDP1-0006871588-01-JAN-2017-774</t>
  </si>
  <si>
    <t>Receipt Accrual Liability</t>
  </si>
  <si>
    <t>UNDP1-AM06874884-24-JAN-2017-6</t>
  </si>
  <si>
    <t>Communications &amp; IT Equipments</t>
  </si>
  <si>
    <t>Asset Adjustments &amp; Transfers</t>
  </si>
  <si>
    <t>AM06874884</t>
  </si>
  <si>
    <t>AM</t>
  </si>
  <si>
    <t>UNDP1-AM06874885-31-JAN-2017-6</t>
  </si>
  <si>
    <t>Accumulated Dep - ITC</t>
  </si>
  <si>
    <t>AM06874885</t>
  </si>
  <si>
    <t>UNDP1-AM06874886-31-JAN-2017-116</t>
  </si>
  <si>
    <t>Depreciation Expense</t>
  </si>
  <si>
    <t>AM06874886</t>
  </si>
  <si>
    <t>UNDP1-AM06874886-31-JAN-2017-299</t>
  </si>
  <si>
    <t>UNDP1-AM06874886-31-JAN-2017-301</t>
  </si>
  <si>
    <t>UNDP1-AM06874886-31-JAN-2017-342</t>
  </si>
  <si>
    <t>UNDP1-AM06874886-31-JAN-2017-64</t>
  </si>
  <si>
    <t>UNDP1-AM06874886-31-JAN-2017-65</t>
  </si>
  <si>
    <t>UNDP1-AM06874886-31-JAN-2017-68</t>
  </si>
  <si>
    <t>UNDP1-AM06874886-31-JAN-2017-69</t>
  </si>
  <si>
    <t>UNDP1-AM06874886-31-JAN-2017-71</t>
  </si>
  <si>
    <t>UNDP1-AM06874886-31-JAN-2017-73</t>
  </si>
  <si>
    <t>UNDP1-AM06874886-31-JAN-2017-111</t>
  </si>
  <si>
    <t>Acc Dep -Vehicles</t>
  </si>
  <si>
    <t>UNDP1-AM06874886-31-JAN-2017-244</t>
  </si>
  <si>
    <t>UNDP1-AM06874886-31-JAN-2017-245</t>
  </si>
  <si>
    <t>UNDP1-AM06874886-31-JAN-2017-248</t>
  </si>
  <si>
    <t>UNDP1-AM06874886-31-JAN-2017-270</t>
  </si>
  <si>
    <t>UNDP1-AM06874886-31-JAN-2017-272</t>
  </si>
  <si>
    <t>UNDP1-AM06874886-31-JAN-2017-282</t>
  </si>
  <si>
    <t>UNDP1-AM06874886-31-JAN-2017-437</t>
  </si>
  <si>
    <t>UNDP1-AM06874886-31-JAN-2017-439</t>
  </si>
  <si>
    <t>UNDP1-AM06874886-31-JAN-2017-449</t>
  </si>
  <si>
    <t>UNDP1-AM06874886-31-JAN-2017-249</t>
  </si>
  <si>
    <t>Acc Dep Heavy Mac &amp; Equip</t>
  </si>
  <si>
    <t>UNDP1-AM06874886-31-JAN-2017-251</t>
  </si>
  <si>
    <t>UNDP1-AM06874886-31-JAN-2017-253</t>
  </si>
  <si>
    <t>UNDP1-AM06874886-31-JAN-2017-256</t>
  </si>
  <si>
    <t>UNDP1-AM06874886-31-JAN-2017-258</t>
  </si>
  <si>
    <t>UNDP1-AM06874886-31-JAN-2017-259</t>
  </si>
  <si>
    <t>UNDP1-AM06874886-31-JAN-2017-425</t>
  </si>
  <si>
    <t>UNDP1-AM06874886-31-JAN-2017-429</t>
  </si>
  <si>
    <t>UNDP1-AM06874886-31-JAN-2017-433</t>
  </si>
  <si>
    <t>UNDP1-AM06874886-31-JAN-2017-115</t>
  </si>
  <si>
    <t>Dep Exp Owned  - ITC</t>
  </si>
  <si>
    <t>UNDP1-AM06874886-31-JAN-2017-192</t>
  </si>
  <si>
    <t>UNDP1-AM06874886-31-JAN-2017-300</t>
  </si>
  <si>
    <t>UNDP1-AM06874886-31-JAN-2017-302</t>
  </si>
  <si>
    <t>UNDP1-AM06874886-31-JAN-2017-303</t>
  </si>
  <si>
    <t>UNDP1-AM06874886-31-JAN-2017-341</t>
  </si>
  <si>
    <t>UNDP1-AM06874886-31-JAN-2017-63</t>
  </si>
  <si>
    <t>UNDP1-AM06874886-31-JAN-2017-66</t>
  </si>
  <si>
    <t>UNDP1-AM06874886-31-JAN-2017-67</t>
  </si>
  <si>
    <t>UNDP1-AM06874886-31-JAN-2017-70</t>
  </si>
  <si>
    <t>UNDP1-AM06874886-31-JAN-2017-72</t>
  </si>
  <si>
    <t>UNDP1-AM06874886-31-JAN-2017-74</t>
  </si>
  <si>
    <t>UNDP1-AM06874886-31-JAN-2017-112</t>
  </si>
  <si>
    <t>Dep Exp Owned -Vehicle</t>
  </si>
  <si>
    <t>UNDP1-AM06874886-31-JAN-2017-243</t>
  </si>
  <si>
    <t>UNDP1-AM06874886-31-JAN-2017-246</t>
  </si>
  <si>
    <t>UNDP1-AM06874886-31-JAN-2017-247</t>
  </si>
  <si>
    <t>UNDP1-AM06874886-31-JAN-2017-269</t>
  </si>
  <si>
    <t>UNDP1-AM06874886-31-JAN-2017-271</t>
  </si>
  <si>
    <t>UNDP1-AM06874886-31-JAN-2017-281</t>
  </si>
  <si>
    <t>UNDP1-AM06874886-31-JAN-2017-438</t>
  </si>
  <si>
    <t>UNDP1-AM06874886-31-JAN-2017-440</t>
  </si>
  <si>
    <t>UNDP1-AM06874886-31-JAN-2017-450</t>
  </si>
  <si>
    <t>UNDP1-AM06874886-31-JAN-2017-250</t>
  </si>
  <si>
    <t>Dep Exp-Hvy Mac &amp; Equip</t>
  </si>
  <si>
    <t>UNDP1-AM06874886-31-JAN-2017-252</t>
  </si>
  <si>
    <t>UNDP1-AM06874886-31-JAN-2017-254</t>
  </si>
  <si>
    <t>UNDP1-AM06874886-31-JAN-2017-255</t>
  </si>
  <si>
    <t>UNDP1-AM06874886-31-JAN-2017-257</t>
  </si>
  <si>
    <t>UNDP1-AM06874886-31-JAN-2017-260</t>
  </si>
  <si>
    <t>UNDP1-AM06874886-31-JAN-2017-426</t>
  </si>
  <si>
    <t>UNDP1-AM06874886-31-JAN-2017-430</t>
  </si>
  <si>
    <t>UNDP1-AM06874886-31-JAN-2017-434</t>
  </si>
  <si>
    <t>UNDP1-AM06874886-31-JAN-2017-304</t>
  </si>
  <si>
    <t>UNDP1-AM06874886-31-JAN-2017-191</t>
  </si>
  <si>
    <t>UNDP1-PO06812576-01-JAN-2017-26</t>
  </si>
  <si>
    <t>VAT/Sales Tax</t>
  </si>
  <si>
    <t>Reversal December 2016 RA</t>
  </si>
  <si>
    <t>PO06812576</t>
  </si>
  <si>
    <t>UNDP1-PO06812576-01-JAN-2017-71</t>
  </si>
  <si>
    <t>UNDP1-PO06812576-01-JAN-2017-89</t>
  </si>
  <si>
    <t>UNDP1-PO06812576-01-JAN-2017-21</t>
  </si>
  <si>
    <t>UNDP1-PO06814272-01-JAN-2017-6</t>
  </si>
  <si>
    <t>Asset Reversal Dec 16 RA</t>
  </si>
  <si>
    <t>PO06814272</t>
  </si>
  <si>
    <t>UNDP1-PO06814272-01-JAN-2017-4</t>
  </si>
  <si>
    <t>UNDP1-PO06854109-31-JAN-2017-21</t>
  </si>
  <si>
    <t>January 2017 Receipt Accrual</t>
  </si>
  <si>
    <t>PO06854109</t>
  </si>
  <si>
    <t>UNDP1-PO06854109-31-JAN-2017-1</t>
  </si>
  <si>
    <t>UNDP1-PO06854109-31-JAN-2017-90</t>
  </si>
  <si>
    <t>UNDP1-PO06854109-31-JAN-2017-109</t>
  </si>
  <si>
    <t>UNDP1-PO06854231-01-FEB-2017-67</t>
  </si>
  <si>
    <t>Reversal January 2017 RA</t>
  </si>
  <si>
    <t>PO06854231</t>
  </si>
  <si>
    <t>UNDP1-PO06854231-01-FEB-2017-2</t>
  </si>
  <si>
    <t>UNDP1-PO06854231-01-FEB-2017-55</t>
  </si>
  <si>
    <t>UNDP1-PO06854231-01-FEB-2017-106</t>
  </si>
  <si>
    <t>UNDP1-PO06854341-31-JAN-2017-9</t>
  </si>
  <si>
    <t>Asset Reversal Jan 17 RA</t>
  </si>
  <si>
    <t>PO06854341</t>
  </si>
  <si>
    <t>UNDP1-PO06854341-31-JAN-2017-18</t>
  </si>
  <si>
    <t>UNDP1-PO06854342-01-FEB-2017-1</t>
  </si>
  <si>
    <t>PO06854342</t>
  </si>
  <si>
    <t>UNDP1-PO06854342-01-FEB-2017-18</t>
  </si>
  <si>
    <t>UNDP1-PO06890647-28-FEB-2017-124</t>
  </si>
  <si>
    <t>February 2017 Receipt Accrual</t>
  </si>
  <si>
    <t>PO06890647</t>
  </si>
  <si>
    <t>UNDP1-PO06890647-28-FEB-2017-75</t>
  </si>
  <si>
    <t>UNDP1-PO06890647-28-FEB-2017-48</t>
  </si>
  <si>
    <t>UNDP1-PO06890647-28-FEB-2017-163</t>
  </si>
  <si>
    <t>UNDP1-PO06890786-01-MAR-2017-116</t>
  </si>
  <si>
    <t>Reversal February 2017 RA</t>
  </si>
  <si>
    <t>PO06890786</t>
  </si>
  <si>
    <t>UNDP1-PO06890786-01-MAR-2017-51</t>
  </si>
  <si>
    <t>UNDP1-PO06890786-01-MAR-2017-31</t>
  </si>
  <si>
    <t>UNDP1-PO06890786-01-MAR-2017-165</t>
  </si>
  <si>
    <t>UNDP1-PO06890906-28-FEB-2017-14</t>
  </si>
  <si>
    <t>Asset Reversal Feb 2017 RA</t>
  </si>
  <si>
    <t>PO06890906</t>
  </si>
  <si>
    <t>UNDP1-PO06890906-28-FEB-2017-11</t>
  </si>
  <si>
    <t>UNDP1-PO06890907-01-MAR-2017-11</t>
  </si>
  <si>
    <t>PO06890907</t>
  </si>
  <si>
    <t>UNDP1-PO06890907-01-MAR-2017-10</t>
  </si>
  <si>
    <t>Misc Deposits</t>
  </si>
  <si>
    <t>BDI10-10773-1-1</t>
  </si>
  <si>
    <t>Courier Charges</t>
  </si>
  <si>
    <t>DJA</t>
  </si>
  <si>
    <t>EFT 6330005251 retourned</t>
  </si>
  <si>
    <t>AR06886619</t>
  </si>
  <si>
    <t>AR</t>
  </si>
  <si>
    <t>BDI10-10773-1-2</t>
  </si>
  <si>
    <t>1b.3.</t>
  </si>
  <si>
    <t>4a</t>
  </si>
  <si>
    <t>N/A</t>
  </si>
  <si>
    <t>% d'éxécution</t>
  </si>
  <si>
    <t>Commentaire</t>
  </si>
  <si>
    <t>Budget Status</t>
  </si>
  <si>
    <t>Budget
Q3</t>
  </si>
  <si>
    <t>Budget 
Q 4</t>
  </si>
  <si>
    <t>Budget
Q1</t>
  </si>
  <si>
    <t>Budget
Q2</t>
  </si>
  <si>
    <t xml:space="preserve">
Total
Budget</t>
  </si>
  <si>
    <t xml:space="preserve">  </t>
  </si>
  <si>
    <t>2.6.</t>
  </si>
  <si>
    <t>2.7.</t>
  </si>
  <si>
    <t>2.8.</t>
  </si>
  <si>
    <t>4.4.</t>
  </si>
  <si>
    <t>4.5.</t>
  </si>
  <si>
    <t>4.6.</t>
  </si>
  <si>
    <t>2.9.</t>
  </si>
  <si>
    <t>Appuyer la diffusion de la loi de transfert des compétences de l'Etat aux communes</t>
  </si>
  <si>
    <t>Créer des espaces d'échanges des comités locaux de bonne gouvernance pour dégager les bonnes pratiques  dans la participation citoyenne de la gestion au niveau communale à travers 4 projets des OSC pour l'amélioration du contrôle et de la transparence dans la gestion de la chose publique,</t>
  </si>
  <si>
    <t>Mettre en place deux nouveaux outils  pour l’amélioration du contrôle et de la transparence dans la gestion de la chose publique et organisation des formations en gouvernorat sur les droits et devoirs, la planification stratégique, l'approche genre, la fiscalité locale, l'évaluation et le monitoring</t>
  </si>
  <si>
    <t>Appuyer l'essai d’un service pilote de renforcement des capacités  des communes à assurer avec efficacité la responsabilité de maîtrise d’ouvrage</t>
  </si>
  <si>
    <t>Travaux d'aménagement de la piste d'accès du site Buhomba à Maramvya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</si>
</sst>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409]mmm\-yy;@"/>
    <numFmt numFmtId="166" formatCode="_(* #,##0_);_(* \(#,##0\);_(* &quot;-&quot;??_);_(@_)"/>
  </numFmts>
  <fonts count="9" x14ac:knownFonts="1">
    <font>
      <sz val="11"/>
      <color theme="1"/>
      <name val="Calibri"/>
      <family val="2"/>
      <scheme val="minor"/>
    </font>
    <font>
      <sz val="11"/>
      <color theme="1"/>
      <name val="Calibri"/>
      <family val="2"/>
      <scheme val="minor"/>
    </font>
    <font>
      <b/>
      <sz val="10"/>
      <name val="Segoe UI"/>
      <family val="2"/>
    </font>
    <font>
      <b/>
      <sz val="14"/>
      <color theme="1"/>
      <name val="Calibri"/>
      <family val="2"/>
      <scheme val="minor"/>
    </font>
    <font>
      <sz val="10"/>
      <color theme="1"/>
      <name val="Calibri"/>
      <family val="2"/>
      <scheme val="minor"/>
    </font>
    <font>
      <b/>
      <sz val="28"/>
      <color theme="0"/>
      <name val="Calibri"/>
      <family val="2"/>
      <scheme val="minor"/>
    </font>
    <font>
      <b/>
      <sz val="12"/>
      <color theme="1"/>
      <name val="Calibri"/>
      <family val="2"/>
      <scheme val="minor"/>
    </font>
    <font>
      <b/>
      <sz val="11"/>
      <color theme="1"/>
      <name val="Calibri"/>
      <family val="2"/>
      <scheme val="minor"/>
    </font>
    <font>
      <sz val="11"/>
      <name val="Calibri"/>
      <family val="2"/>
    </font>
  </fonts>
  <fills count="12">
    <fill>
      <patternFill patternType="none"/>
    </fill>
    <fill>
      <patternFill patternType="gray125"/>
    </fill>
    <fill>
      <patternFill patternType="solid">
        <fgColor indexed="26"/>
        <bgColor indexed="64"/>
      </patternFill>
    </fill>
    <fill>
      <patternFill patternType="solid">
        <fgColor theme="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rgb="FF00B050"/>
        <bgColor indexed="64"/>
      </patternFill>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0" fillId="0" borderId="1" xfId="0" applyBorder="1"/>
    <xf numFmtId="0" fontId="3" fillId="0" borderId="0" xfId="0" applyFont="1"/>
    <xf numFmtId="0" fontId="4" fillId="0" borderId="0" xfId="0" applyFont="1"/>
    <xf numFmtId="0" fontId="0" fillId="0" borderId="0" xfId="0" applyAlignment="1">
      <alignment wrapText="1"/>
    </xf>
    <xf numFmtId="0" fontId="0" fillId="0" borderId="1" xfId="0" applyBorder="1" applyAlignment="1">
      <alignment wrapText="1"/>
    </xf>
    <xf numFmtId="164" fontId="0" fillId="0" borderId="1" xfId="0" applyNumberFormat="1" applyBorder="1"/>
    <xf numFmtId="164" fontId="0" fillId="0" borderId="0" xfId="1" applyFont="1"/>
    <xf numFmtId="15" fontId="0" fillId="0" borderId="0" xfId="0" applyNumberFormat="1"/>
    <xf numFmtId="164" fontId="0" fillId="4" borderId="1" xfId="1" applyFont="1" applyFill="1" applyBorder="1"/>
    <xf numFmtId="0" fontId="0" fillId="5" borderId="0" xfId="0" applyFill="1"/>
    <xf numFmtId="9" fontId="0" fillId="0" borderId="0" xfId="2" applyFont="1"/>
    <xf numFmtId="0" fontId="0" fillId="0" borderId="1" xfId="0" applyBorder="1" applyAlignment="1">
      <alignment horizontal="left" wrapText="1"/>
    </xf>
    <xf numFmtId="9" fontId="0" fillId="0" borderId="1" xfId="2" applyFont="1" applyBorder="1"/>
    <xf numFmtId="0" fontId="0" fillId="0" borderId="1" xfId="0" applyBorder="1" applyAlignment="1">
      <alignment horizontal="left"/>
    </xf>
    <xf numFmtId="164" fontId="0" fillId="0" borderId="1" xfId="1" applyFont="1" applyBorder="1"/>
    <xf numFmtId="0" fontId="0" fillId="0" borderId="2" xfId="0" applyBorder="1" applyAlignment="1">
      <alignment horizontal="left"/>
    </xf>
    <xf numFmtId="0" fontId="0" fillId="0" borderId="2"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xf>
    <xf numFmtId="0" fontId="0" fillId="0" borderId="6" xfId="0" applyBorder="1"/>
    <xf numFmtId="0" fontId="0" fillId="0" borderId="7" xfId="0" applyBorder="1"/>
    <xf numFmtId="0" fontId="0" fillId="0" borderId="8" xfId="0" applyBorder="1" applyAlignment="1">
      <alignment horizontal="left"/>
    </xf>
    <xf numFmtId="0" fontId="0" fillId="0" borderId="9" xfId="0" applyBorder="1"/>
    <xf numFmtId="0" fontId="0" fillId="0" borderId="10" xfId="0" applyBorder="1" applyAlignment="1">
      <alignment horizontal="left" wrapText="1"/>
    </xf>
    <xf numFmtId="0" fontId="0" fillId="0" borderId="11" xfId="0" applyBorder="1" applyAlignment="1">
      <alignment horizontal="left" wrapText="1"/>
    </xf>
    <xf numFmtId="0" fontId="6" fillId="7" borderId="1" xfId="0" applyFont="1" applyFill="1" applyBorder="1" applyAlignment="1">
      <alignment horizontal="center" wrapText="1"/>
    </xf>
    <xf numFmtId="0" fontId="6" fillId="0" borderId="3" xfId="0" pivotButton="1" applyFont="1" applyBorder="1" applyAlignment="1">
      <alignment horizontal="center" wrapText="1"/>
    </xf>
    <xf numFmtId="0" fontId="6" fillId="0" borderId="1" xfId="0" pivotButton="1" applyFont="1" applyBorder="1" applyAlignment="1">
      <alignment horizontal="center" wrapText="1"/>
    </xf>
    <xf numFmtId="0" fontId="6" fillId="0" borderId="0" xfId="0" applyFont="1" applyAlignment="1">
      <alignment horizontal="center" wrapText="1"/>
    </xf>
    <xf numFmtId="9" fontId="0" fillId="8" borderId="1" xfId="2" applyFont="1" applyFill="1" applyBorder="1"/>
    <xf numFmtId="166" fontId="6" fillId="0" borderId="1" xfId="1" applyNumberFormat="1" applyFont="1" applyBorder="1" applyAlignment="1">
      <alignment horizontal="center" wrapText="1"/>
    </xf>
    <xf numFmtId="166" fontId="0" fillId="0" borderId="1" xfId="1" applyNumberFormat="1" applyFont="1" applyBorder="1"/>
    <xf numFmtId="166" fontId="0" fillId="0" borderId="0" xfId="1" applyNumberFormat="1" applyFont="1"/>
    <xf numFmtId="9" fontId="0" fillId="9" borderId="1" xfId="2" applyFont="1" applyFill="1" applyBorder="1"/>
    <xf numFmtId="0" fontId="0" fillId="0" borderId="4" xfId="0" applyBorder="1"/>
    <xf numFmtId="0" fontId="0" fillId="0" borderId="4" xfId="0" applyBorder="1" applyAlignment="1">
      <alignment wrapText="1"/>
    </xf>
    <xf numFmtId="164" fontId="0" fillId="4" borderId="4" xfId="1" applyFont="1" applyFill="1" applyBorder="1"/>
    <xf numFmtId="164" fontId="0" fillId="0" borderId="4" xfId="0" applyNumberFormat="1" applyBorder="1"/>
    <xf numFmtId="9" fontId="0" fillId="9" borderId="4" xfId="2" applyFont="1" applyFill="1" applyBorder="1"/>
    <xf numFmtId="9" fontId="0" fillId="8" borderId="4" xfId="2" applyFont="1" applyFill="1" applyBorder="1"/>
    <xf numFmtId="165" fontId="2" fillId="5" borderId="12" xfId="0" applyNumberFormat="1" applyFont="1" applyFill="1" applyBorder="1" applyAlignment="1">
      <alignment horizontal="center" vertical="center" wrapText="1"/>
    </xf>
    <xf numFmtId="165" fontId="2" fillId="5" borderId="13" xfId="0" applyNumberFormat="1" applyFont="1" applyFill="1" applyBorder="1" applyAlignment="1">
      <alignment horizontal="center" vertical="center" wrapText="1"/>
    </xf>
    <xf numFmtId="164" fontId="2" fillId="4" borderId="13" xfId="1" applyFont="1" applyFill="1" applyBorder="1" applyAlignment="1">
      <alignment horizontal="center" vertical="center" wrapText="1"/>
    </xf>
    <xf numFmtId="165" fontId="2" fillId="6" borderId="13" xfId="0" applyNumberFormat="1" applyFont="1" applyFill="1" applyBorder="1" applyAlignment="1">
      <alignment horizontal="center" vertical="center" wrapText="1"/>
    </xf>
    <xf numFmtId="165" fontId="2" fillId="2" borderId="13" xfId="0" applyNumberFormat="1" applyFont="1" applyFill="1" applyBorder="1" applyAlignment="1">
      <alignment horizontal="center" vertical="center" wrapText="1"/>
    </xf>
    <xf numFmtId="9" fontId="2" fillId="9" borderId="13" xfId="2" applyFont="1" applyFill="1" applyBorder="1" applyAlignment="1">
      <alignment horizontal="center" vertical="center" wrapText="1"/>
    </xf>
    <xf numFmtId="9" fontId="2" fillId="8" borderId="13" xfId="2" applyFont="1" applyFill="1" applyBorder="1" applyAlignment="1">
      <alignment horizontal="center" vertical="center" wrapText="1"/>
    </xf>
    <xf numFmtId="165" fontId="2" fillId="2" borderId="14" xfId="0" applyNumberFormat="1" applyFont="1" applyFill="1" applyBorder="1" applyAlignment="1">
      <alignment horizontal="center" vertical="center" wrapText="1"/>
    </xf>
    <xf numFmtId="0" fontId="0" fillId="6" borderId="4" xfId="0" applyFill="1" applyBorder="1"/>
    <xf numFmtId="0" fontId="0" fillId="6" borderId="1" xfId="0" applyFill="1" applyBorder="1"/>
    <xf numFmtId="164" fontId="6" fillId="0" borderId="13" xfId="0" applyNumberFormat="1" applyFont="1" applyBorder="1" applyAlignment="1">
      <alignment vertical="center"/>
    </xf>
    <xf numFmtId="0" fontId="8" fillId="0" borderId="1" xfId="0" applyFont="1" applyBorder="1" applyAlignment="1">
      <alignment wrapText="1"/>
    </xf>
    <xf numFmtId="0" fontId="8" fillId="0" borderId="1" xfId="0" applyFont="1" applyBorder="1" applyAlignment="1">
      <alignment vertical="top" wrapText="1"/>
    </xf>
    <xf numFmtId="1" fontId="8" fillId="10" borderId="1" xfId="1" applyNumberFormat="1" applyFont="1" applyFill="1" applyBorder="1" applyAlignment="1">
      <alignment horizontal="left" vertical="top" wrapText="1"/>
    </xf>
    <xf numFmtId="164" fontId="7" fillId="11" borderId="0" xfId="1" applyFont="1" applyFill="1"/>
    <xf numFmtId="0" fontId="5" fillId="3" borderId="9" xfId="0" applyFont="1" applyFill="1" applyBorder="1" applyAlignment="1">
      <alignment horizontal="center"/>
    </xf>
    <xf numFmtId="0" fontId="5" fillId="3" borderId="0" xfId="0" applyFont="1" applyFill="1" applyBorder="1" applyAlignment="1">
      <alignment horizontal="center"/>
    </xf>
  </cellXfs>
  <cellStyles count="3">
    <cellStyle name="Milliers" xfId="1" builtinId="3"/>
    <cellStyle name="Normal" xfId="0" builtinId="0"/>
    <cellStyle name="Pourcentage" xfId="2" builtinId="5"/>
  </cellStyles>
  <dxfs count="88">
    <dxf>
      <fill>
        <patternFill>
          <bgColor rgb="FFFF0000"/>
        </patternFill>
      </fill>
    </dxf>
    <dxf>
      <fill>
        <patternFill>
          <bgColor rgb="FFFF0000"/>
        </patternFill>
      </fill>
    </dxf>
    <dxf>
      <numFmt numFmtId="166" formatCode="_(* #,##0_);_(* \(#,##0\);_(* &quot;-&quot;??_);_(@_)"/>
    </dxf>
    <dxf>
      <numFmt numFmtId="166" formatCode="_(* #,##0_);_(* \(#,##0\);_(* &quot;-&quot;??_);_(@_)"/>
    </dxf>
    <dxf>
      <numFmt numFmtId="166" formatCode="_(* #,##0_);_(* \(#,##0\);_(* &quot;-&quot;??_);_(@_)"/>
    </dxf>
    <dxf>
      <numFmt numFmtId="166" formatCode="_(* #,##0_);_(* \(#,##0\);_(* &quot;-&quot;??_);_(@_)"/>
    </dxf>
    <dxf>
      <numFmt numFmtId="166" formatCode="_(* #,##0_);_(* \(#,##0\);_(* &quot;-&quot;??_);_(@_)"/>
    </dxf>
    <dxf>
      <numFmt numFmtId="166" formatCode="_(* #,##0_);_(* \(#,##0\);_(* &quot;-&quot;??_);_(@_)"/>
    </dxf>
    <dxf>
      <font>
        <b/>
      </font>
    </dxf>
    <dxf>
      <font>
        <b/>
      </font>
    </dxf>
    <dxf>
      <font>
        <b/>
      </font>
    </dxf>
    <dxf>
      <font>
        <b/>
      </font>
    </dxf>
    <dxf>
      <font>
        <sz val="12"/>
      </font>
    </dxf>
    <dxf>
      <font>
        <sz val="12"/>
      </font>
    </dxf>
    <dxf>
      <font>
        <sz val="12"/>
      </font>
    </dxf>
    <dxf>
      <font>
        <sz val="12"/>
      </font>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gnes" refreshedDate="42801.657636805554" createdVersion="5" refreshedVersion="5" minRefreshableVersion="3" recordCount="34">
  <cacheSource type="worksheet">
    <worksheetSource ref="A6:AB44" sheet="Budget monitoring detail"/>
  </cacheSource>
  <cacheFields count="26">
    <cacheField name="Produits escomptés du CPD et du Plan Stratégique" numFmtId="0">
      <sharedItems containsBlank="1" count="5">
        <s v="Output 2.4"/>
        <s v="Output 1.1"/>
        <s v="Output 7.3"/>
        <s v="Output 7.3: "/>
        <m/>
      </sharedItems>
    </cacheField>
    <cacheField name="Libellé CPD" numFmtId="0">
      <sharedItems containsBlank="1"/>
    </cacheField>
    <cacheField name="Sous-produits " numFmtId="0">
      <sharedItems containsBlank="1" count="6">
        <s v="Produit 1 "/>
        <s v="Produit 2   "/>
        <s v="Produit 3 "/>
        <s v="Produit 4"/>
        <s v="Produit 5"/>
        <m/>
      </sharedItems>
    </cacheField>
    <cacheField name="Libellé _x000a_Sous-Produit" numFmtId="0">
      <sharedItems containsBlank="1"/>
    </cacheField>
    <cacheField name="ATLAS activity" numFmtId="0">
      <sharedItems/>
    </cacheField>
    <cacheField name="Libellé _x000a_Activité" numFmtId="0">
      <sharedItems/>
    </cacheField>
    <cacheField name="Budget_x000a_ Ref" numFmtId="0">
      <sharedItems/>
    </cacheField>
    <cacheField name="Activités Planifiées" numFmtId="0">
      <sharedItems containsBlank="1" count="34">
        <s v="Elaborer un organigramme fonctionnel de la MDP adapté aux besoins du territoire "/>
        <s v="Finaliser les travaux d'aménagement des MDP et mise en place des sites web provinciaux"/>
        <s v="Frais de Gestion (GMS 8%)"/>
        <s v="Organiser de formations en gestion de projets à travers l’implémentation des projets d’impact en coordination avec la coopération décentralisée"/>
        <s v="Plaidoyer pour le texte d’application de la loi sur le transfert de compétences de l’état vers les communes."/>
        <s v="Mise à disposition d’animateurs territoriaux pour l’assistance à la maitrise d’ouvrage communale"/>
        <s v="Organisation des formations en gouvernorat sur les droits et devoirs, la planification stratégique, l'approche genre, la fiscalité locale, l'évaluation et le monitoring"/>
        <s v="Crééer des espaces d'échanges des comités locaux de bonne gouvernance pour déganger les bonnes pratiques"/>
        <s v="Mettre à disposition un appui institutionnel au FMCR pour le suivi et l'encardrement des micro-crédit aux pauvres économiquement actifs dans les 17 communes restantes des 3 Provinces"/>
        <s v="Mettre à disposition des micro-crédit aux pauvres économiquement actifs dans 03 communes"/>
        <s v="Mettre à jour et vulgariser  la politique nationale de la décentralisation "/>
        <s v=" Développer des modules de formation des formateurs en décentralisation et gestion des affaires publiques locale"/>
        <s v="Organiser des  formations des formateurs en décentralisation et gestion des affaires publiques locale"/>
        <s v="Vulgariser le plan d'action triennal du DEL"/>
        <s v="Organiser les activités d'échange d'expériences."/>
        <s v=" Appuyer au moins 8 projets de développement de l'économie locale en tenant compte des besoins spécifiques et stratégiques des hommes et des femmes"/>
        <s v="Projets stratégiques DEL : Chaines de valeur développées autour des filières porteuses au niveau de territoire  (coopératives avec le MDC) "/>
        <s v="Organiser un atelier national de coordination de renforcement de capacités des acteurs locaux."/>
        <s v="Production d'un guide sur l'intégration du genre dans les PCDC"/>
        <s v="Organiser des formations sur l'intégration du genre dans les PCDC"/>
        <s v="Actualiser le Guide National de Planification Communale"/>
        <s v="Actualiser les PCDC des communes tout en y intégrant la dimension genre"/>
        <s v=" Réaliser un Plan intégré provincial issu des PACTE locaux"/>
        <s v="Travaux de aménagement de la piste d'accès du site Buhomba à Maramvya"/>
        <s v="Travaux d'adduction d'eau portable du site Buhomba à Maramvya (REGIDESO)"/>
        <s v="Imprimer la Stratégie Nationale de Réintégration"/>
        <s v="2 Responsables d’Area UNV, 1 P2 ; 2 Assistants administratifs; 1 spécialiste DEL, 5 Chauffeurs"/>
        <s v="Bureautique, maintenance des équipements et carburant. Travaux de réhabilitations "/>
        <s v="SUIVI (Start-up workshop avec les partenaires de mise en œuvre,  Réunions de comité de pilotage,visites de terrain, revue trimestrielle, revue annuelle)"/>
        <s v="EVALUATION (Evaluation à mi-parcours )"/>
        <s v="Communication"/>
        <s v="Reportages et diffusion d'information "/>
        <s v="Appui au projet"/>
        <m u="1"/>
      </sharedItems>
    </cacheField>
    <cacheField name="Budget" numFmtId="164">
      <sharedItems containsSemiMixedTypes="0" containsString="0" containsNumber="1" containsInteger="1" minValue="0" maxValue="480000"/>
    </cacheField>
    <cacheField name="Jan-11" numFmtId="0">
      <sharedItems containsSemiMixedTypes="0" containsString="0" containsNumber="1" minValue="0" maxValue="4341.76"/>
    </cacheField>
    <cacheField name="Feb-11" numFmtId="0">
      <sharedItems containsSemiMixedTypes="0" containsString="0" containsNumber="1" minValue="0" maxValue="55708.12000000001"/>
    </cacheField>
    <cacheField name="Mar-11" numFmtId="0">
      <sharedItems containsNonDate="0" containsString="0" containsBlank="1"/>
    </cacheField>
    <cacheField name="Apr-11" numFmtId="0">
      <sharedItems containsNonDate="0" containsString="0" containsBlank="1"/>
    </cacheField>
    <cacheField name="May-11" numFmtId="0">
      <sharedItems containsNonDate="0" containsString="0" containsBlank="1"/>
    </cacheField>
    <cacheField name="Jun-11" numFmtId="0">
      <sharedItems containsNonDate="0" containsString="0" containsBlank="1"/>
    </cacheField>
    <cacheField name="Jul-11" numFmtId="0">
      <sharedItems containsNonDate="0" containsString="0" containsBlank="1"/>
    </cacheField>
    <cacheField name="Aug-11" numFmtId="0">
      <sharedItems containsNonDate="0" containsString="0" containsBlank="1"/>
    </cacheField>
    <cacheField name="Sep-11" numFmtId="0">
      <sharedItems containsNonDate="0" containsString="0" containsBlank="1"/>
    </cacheField>
    <cacheField name="Oct-11" numFmtId="0">
      <sharedItems containsNonDate="0" containsString="0" containsBlank="1"/>
    </cacheField>
    <cacheField name="Nov-11" numFmtId="0">
      <sharedItems containsNonDate="0" containsString="0" containsBlank="1"/>
    </cacheField>
    <cacheField name="Dec-11" numFmtId="0">
      <sharedItems containsNonDate="0" containsString="0" containsBlank="1"/>
    </cacheField>
    <cacheField name="Total dépenses" numFmtId="0">
      <sharedItems containsSemiMixedTypes="0" containsString="0" containsNumber="1" minValue="0" maxValue="55708.12000000001"/>
    </cacheField>
    <cacheField name="Advance" numFmtId="0">
      <sharedItems containsNonDate="0" containsString="0" containsBlank="1"/>
    </cacheField>
    <cacheField name="PO" numFmtId="0">
      <sharedItems containsNonDate="0" containsString="0" containsBlank="1"/>
    </cacheField>
    <cacheField name="Variance" numFmtId="164">
      <sharedItems containsSemiMixedTypes="0" containsString="0" containsNumber="1" minValue="-34135.12000000001" maxValue="475658.23999999999"/>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x v="0"/>
    <s v="Frameworks and dialogue processes engaged for effective and transparent engagement of civil society in national development"/>
    <x v="0"/>
    <s v="Maisons de Développent et la Paix (MDP) sont mises en place, des point focaux pour l’appui à la maîtrise d’ouvrage communales au niveau local sont institutionnalisés."/>
    <s v="ACTIVITE 1"/>
    <s v="Mettre en place de la Maison de développement et de la paix"/>
    <s v="1.1."/>
    <x v="0"/>
    <n v="21573"/>
    <n v="0"/>
    <n v="55708.12000000001"/>
    <m/>
    <m/>
    <m/>
    <m/>
    <m/>
    <m/>
    <m/>
    <m/>
    <m/>
    <m/>
    <n v="55708.12000000001"/>
    <m/>
    <m/>
    <n v="-34135.12000000001"/>
    <m/>
  </r>
  <r>
    <x v="0"/>
    <s v="Frameworks and dialogue processes engaged for effective and transparent engagement of civil society in national development"/>
    <x v="0"/>
    <s v="Maisons de Développent et la Paix (MDP) sont mises en place, des point focaux pour l’appui à la maîtrise d’ouvrage communales au niveau local sont institutionnalisés."/>
    <s v="ACTIVITE 1"/>
    <s v="Mettre en place de la Maison de développement et de la paix"/>
    <s v="1.2."/>
    <x v="1"/>
    <n v="50000"/>
    <n v="0"/>
    <n v="0"/>
    <m/>
    <m/>
    <m/>
    <m/>
    <m/>
    <m/>
    <m/>
    <m/>
    <m/>
    <m/>
    <n v="0"/>
    <m/>
    <m/>
    <n v="50000"/>
    <m/>
  </r>
  <r>
    <x v="0"/>
    <s v="Frameworks and dialogue processes engaged for effective and transparent engagement of civil society in national development"/>
    <x v="0"/>
    <s v="Maisons de Développent et la Paix (MDP) sont mises en place, des point focaux pour l’appui à la maîtrise d’ouvrage communales au niveau local sont institutionnalisés."/>
    <s v="ACTIVITE 1"/>
    <s v="Mettre en place de la Maison de développement et de la paix"/>
    <s v="1.3."/>
    <x v="2"/>
    <n v="1726"/>
    <n v="0"/>
    <n v="0"/>
    <m/>
    <m/>
    <m/>
    <m/>
    <m/>
    <m/>
    <m/>
    <m/>
    <m/>
    <m/>
    <n v="0"/>
    <m/>
    <m/>
    <n v="1726"/>
    <m/>
  </r>
  <r>
    <x v="1"/>
    <s v="National and sub-national systems and institutions enabled to achieve structural transformation of productive capacities that are sustainable and employment - and livelihoods-intensive"/>
    <x v="1"/>
    <s v="Capacités des acteurs locaux et des Comités Communales (CCDC) et Provinciaux de Développement (CPD) en décentralisation, gestion des projets, planification stratégique, gestion des connaissances"/>
    <s v="ACTIVITE 2"/>
    <s v="Renforcer les Capacités des Comités Communales et Provinciaux"/>
    <s v="2.1."/>
    <x v="3"/>
    <n v="15000"/>
    <n v="0"/>
    <n v="4059.1199999999994"/>
    <m/>
    <m/>
    <m/>
    <m/>
    <m/>
    <m/>
    <m/>
    <m/>
    <m/>
    <m/>
    <n v="4059.1199999999994"/>
    <m/>
    <m/>
    <n v="10940.880000000001"/>
    <m/>
  </r>
  <r>
    <x v="1"/>
    <s v="National and sub-national systems and institutions enabled to achieve structural transformation of productive capacities that are sustainable and employment - and livelihoods-intensive"/>
    <x v="1"/>
    <s v="Capacités des acteurs locaux et des Comités Communales (CCDC) et Provinciaux de Développement (CPD) en décentralisation, gestion des projets, planification stratégique, gestion des connaissances"/>
    <s v="ACTIVITE 2"/>
    <s v="Renforcer les Capacités des Comités Communales et Provinciaux"/>
    <s v="2.2."/>
    <x v="4"/>
    <n v="15000"/>
    <n v="0"/>
    <n v="0"/>
    <m/>
    <m/>
    <m/>
    <m/>
    <m/>
    <m/>
    <m/>
    <m/>
    <m/>
    <m/>
    <n v="0"/>
    <m/>
    <m/>
    <n v="15000"/>
    <m/>
  </r>
  <r>
    <x v="1"/>
    <s v="National and sub-national systems and institutions enabled to achieve structural transformation of productive capacities that are sustainable and employment - and livelihoods-intensive"/>
    <x v="1"/>
    <s v="Capacités des acteurs locaux et des Comités Communales (CCDC) et Provinciaux de Développement (CPD) en décentralisation, gestion des projets, planification stratégique, gestion des connaissances"/>
    <s v="ACTIVITE 2"/>
    <s v="Renforcer les Capacités des Comités Communales et Provinciaux"/>
    <s v="2.3."/>
    <x v="5"/>
    <n v="17000"/>
    <n v="0"/>
    <n v="0"/>
    <m/>
    <m/>
    <m/>
    <m/>
    <m/>
    <m/>
    <m/>
    <m/>
    <m/>
    <m/>
    <n v="0"/>
    <m/>
    <m/>
    <n v="17000"/>
    <m/>
  </r>
  <r>
    <x v="1"/>
    <s v="National and sub-national systems and institutions enabled to achieve structural transformation of productive capacities that are sustainable and employment - and livelihoods-intensive"/>
    <x v="1"/>
    <s v="Capacités des acteurs locaux et des Comités Communales (CCDC) et Provinciaux de Développement (CPD) en décentralisation, gestion des projets, planification stratégique, gestion des connaissances"/>
    <s v="ACTIVITE 2"/>
    <s v="Renforcer les Capacités des Comités Communales et Provinciaux"/>
    <s v="2.4."/>
    <x v="6"/>
    <n v="60000"/>
    <n v="0"/>
    <n v="0"/>
    <m/>
    <m/>
    <m/>
    <m/>
    <m/>
    <m/>
    <m/>
    <m/>
    <m/>
    <m/>
    <n v="0"/>
    <m/>
    <m/>
    <n v="60000"/>
    <m/>
  </r>
  <r>
    <x v="1"/>
    <s v="National and sub-national systems and institutions enabled to achieve structural transformation of productive capacities that are sustainable and employment - and livelihoods-intensive"/>
    <x v="1"/>
    <s v="Capacités des acteurs locaux et des Comités Communales (CCDC) et Provinciaux de Développement (CPD) en décentralisation, gestion des projets, planification stratégique, gestion des connaissances"/>
    <s v="ACTIVITE 2"/>
    <s v="Renforcer les Capacités des Comités Communales et Provinciaux"/>
    <s v="2.5."/>
    <x v="7"/>
    <n v="5000"/>
    <n v="0"/>
    <n v="6716.3499999999995"/>
    <m/>
    <m/>
    <m/>
    <m/>
    <m/>
    <m/>
    <m/>
    <m/>
    <m/>
    <m/>
    <n v="6716.3499999999995"/>
    <m/>
    <m/>
    <n v="-1716.3499999999995"/>
    <m/>
  </r>
  <r>
    <x v="2"/>
    <s v="National development plans to address poverty and inequality are sustainable and risk resilient "/>
    <x v="2"/>
    <s v="Mise en place d’une stratégie de DEL au niveau provincial-local en appui a la stratégie national du DEL."/>
    <s v="ACTIVITE 3"/>
    <s v="Appuyer la mise en œuvre de la Stratégie DEL"/>
    <s v="3.1."/>
    <x v="8"/>
    <n v="121487"/>
    <n v="0"/>
    <n v="0"/>
    <m/>
    <m/>
    <m/>
    <m/>
    <m/>
    <m/>
    <m/>
    <m/>
    <m/>
    <m/>
    <n v="0"/>
    <m/>
    <m/>
    <n v="121487"/>
    <m/>
  </r>
  <r>
    <x v="2"/>
    <s v="National development plans to address poverty and inequality are sustainable and risk resilient "/>
    <x v="2"/>
    <s v="Mise en place d’une stratégie de DEL au niveau provincial-local en appui a la stratégie national du DEL."/>
    <s v="ACTIVITE 3"/>
    <s v="Appuyer la mise en œuvre de la Stratégie DEL"/>
    <s v="3.2."/>
    <x v="9"/>
    <n v="0"/>
    <n v="0"/>
    <n v="0"/>
    <m/>
    <m/>
    <m/>
    <m/>
    <m/>
    <m/>
    <m/>
    <m/>
    <m/>
    <m/>
    <n v="0"/>
    <m/>
    <m/>
    <n v="0"/>
    <m/>
  </r>
  <r>
    <x v="2"/>
    <s v="National development plans to address poverty and inequality are sustainable and risk resilient "/>
    <x v="2"/>
    <s v="Mise en place d’une stratégie de DEL au niveau provincial-local en appui a la stratégie national du DEL."/>
    <s v="ACTIVITE 3"/>
    <s v="Appuyer la mise en œuvre de la Stratégie DEL"/>
    <s v="3.3."/>
    <x v="10"/>
    <n v="5000"/>
    <n v="0"/>
    <n v="0"/>
    <m/>
    <m/>
    <m/>
    <m/>
    <m/>
    <m/>
    <m/>
    <m/>
    <m/>
    <m/>
    <n v="0"/>
    <m/>
    <m/>
    <n v="5000"/>
    <m/>
  </r>
  <r>
    <x v="2"/>
    <s v="National development plans to address poverty and inequality are sustainable and risk resilient "/>
    <x v="2"/>
    <s v="Mise en place d’une stratégie de DEL au niveau provincial-local en appui a la stratégie national du DEL."/>
    <s v="ACTIVITE 3"/>
    <s v="Appuyer la mise en œuvre de la Stratégie DEL"/>
    <s v="3.4."/>
    <x v="11"/>
    <n v="10000"/>
    <n v="0"/>
    <n v="0"/>
    <m/>
    <m/>
    <m/>
    <m/>
    <m/>
    <m/>
    <m/>
    <m/>
    <m/>
    <m/>
    <n v="0"/>
    <m/>
    <m/>
    <n v="10000"/>
    <m/>
  </r>
  <r>
    <x v="2"/>
    <s v="National development plans to address poverty and inequality are sustainable and risk resilient "/>
    <x v="2"/>
    <s v="Mise en place d’une stratégie de DEL au niveau provincial-local en appui a la stratégie national du DEL."/>
    <s v="ACTIVITE 3"/>
    <s v="Appuyer la mise en œuvre de la Stratégie DEL"/>
    <s v="3.5."/>
    <x v="12"/>
    <n v="10000"/>
    <n v="0"/>
    <n v="0"/>
    <m/>
    <m/>
    <m/>
    <m/>
    <m/>
    <m/>
    <m/>
    <m/>
    <m/>
    <m/>
    <n v="0"/>
    <m/>
    <m/>
    <n v="10000"/>
    <m/>
  </r>
  <r>
    <x v="2"/>
    <s v="National development plans to address poverty and inequality are sustainable and risk resilient "/>
    <x v="2"/>
    <s v="Mise en place d’une stratégie de DEL au niveau provincial-local en appui a la stratégie national du DEL."/>
    <s v="ACTIVITE 3"/>
    <s v="Appuyer la mise en œuvre de la Stratégie DEL"/>
    <s v="3.6."/>
    <x v="13"/>
    <n v="20000"/>
    <n v="0"/>
    <n v="0"/>
    <m/>
    <m/>
    <m/>
    <m/>
    <m/>
    <m/>
    <m/>
    <m/>
    <m/>
    <m/>
    <n v="0"/>
    <m/>
    <m/>
    <n v="20000"/>
    <m/>
  </r>
  <r>
    <x v="1"/>
    <s v="National and sub-national systems and institutions enabled to achieve structural transformation of productive capacities that are sustainable and employment - and livelihoods-intensive"/>
    <x v="3"/>
    <s v="Des projets stratégiques de développement d’amélioration des conditions de vie de la population des Provinces ciblés sont lancés (gouvernance DEL, sociaux, environnementaux)"/>
    <s v="ACTIVITE 4"/>
    <s v="Appuyer la mise en œuvre des Projets Stratégiques de Développement"/>
    <s v="4.1."/>
    <x v="14"/>
    <n v="10474"/>
    <n v="0"/>
    <n v="0"/>
    <m/>
    <m/>
    <m/>
    <m/>
    <m/>
    <m/>
    <m/>
    <m/>
    <m/>
    <m/>
    <n v="0"/>
    <m/>
    <m/>
    <n v="10474"/>
    <m/>
  </r>
  <r>
    <x v="1"/>
    <s v="National and sub-national systems and institutions enabled to achieve structural transformation of productive capacities that are sustainable and employment - and livelihoods-intensive"/>
    <x v="3"/>
    <s v="Des projets stratégiques de développement d’amélioration des conditions de vie de la population des Provinces ciblés sont lancés (gouvernance DEL, sociaux, environnementaux)"/>
    <s v="ACTIVITE 4"/>
    <s v="Appuyer la mise en œuvre des Projets Stratégiques de Développement"/>
    <s v="4.2."/>
    <x v="15"/>
    <n v="160000"/>
    <n v="0"/>
    <n v="0"/>
    <m/>
    <m/>
    <m/>
    <m/>
    <m/>
    <m/>
    <m/>
    <m/>
    <m/>
    <m/>
    <n v="0"/>
    <m/>
    <m/>
    <n v="160000"/>
    <m/>
  </r>
  <r>
    <x v="1"/>
    <s v="National and sub-national systems and institutions enabled to achieve structural transformation of productive capacities that are sustainable and employment - and livelihoods-intensive"/>
    <x v="3"/>
    <s v="Des projets stratégiques de développement d’amélioration des conditions de vie de la population des Provinces ciblés sont lancés (gouvernance DEL, sociaux, environnementaux)"/>
    <s v="ACTIVITE 4"/>
    <s v="Appuyer la mise en œuvre des Projets Stratégiques de Développement"/>
    <s v="4.3."/>
    <x v="16"/>
    <n v="50000"/>
    <n v="0"/>
    <n v="0"/>
    <m/>
    <m/>
    <m/>
    <m/>
    <m/>
    <m/>
    <m/>
    <m/>
    <m/>
    <m/>
    <n v="0"/>
    <m/>
    <m/>
    <n v="50000"/>
    <m/>
  </r>
  <r>
    <x v="3"/>
    <s v="National development plans to address poverty and inequality are sustainable and risk resilient "/>
    <x v="4"/>
    <s v="Elaboration des plans stratégiques des Provinces pilotes y compris les lignes directrices pour la coopération internationale"/>
    <s v="ACTIVITE 5"/>
    <s v="Elaborer les Plans stratégiques des Provinces  "/>
    <s v="5.1."/>
    <x v="17"/>
    <n v="10000"/>
    <n v="0"/>
    <n v="0"/>
    <m/>
    <m/>
    <m/>
    <m/>
    <m/>
    <m/>
    <m/>
    <m/>
    <m/>
    <m/>
    <n v="0"/>
    <m/>
    <m/>
    <n v="10000"/>
    <m/>
  </r>
  <r>
    <x v="3"/>
    <s v="National development plans to address poverty and inequality are sustainable and risk resilient "/>
    <x v="4"/>
    <s v="Elaboration des plans stratégiques des Provinces pilotes y compris les lignes directrices pour la coopération internationale"/>
    <s v="ACTIVITE 5"/>
    <s v="Elaborer les Plans stratégiques des Provinces  "/>
    <s v="5.2."/>
    <x v="18"/>
    <n v="5000"/>
    <n v="0"/>
    <n v="0"/>
    <m/>
    <m/>
    <m/>
    <m/>
    <m/>
    <m/>
    <m/>
    <m/>
    <m/>
    <m/>
    <n v="0"/>
    <m/>
    <m/>
    <n v="5000"/>
    <m/>
  </r>
  <r>
    <x v="3"/>
    <s v="National development plans to address poverty and inequality are sustainable and risk resilient "/>
    <x v="4"/>
    <s v="Elaboration des plans stratégiques des Provinces pilotes y compris les lignes directrices pour la coopération internationale"/>
    <s v="ACTIVITE 5"/>
    <s v="Elaborer les Plans stratégiques des Provinces  "/>
    <s v="5.3."/>
    <x v="19"/>
    <n v="15000"/>
    <n v="0"/>
    <n v="0"/>
    <m/>
    <m/>
    <m/>
    <m/>
    <m/>
    <m/>
    <m/>
    <m/>
    <m/>
    <m/>
    <n v="0"/>
    <m/>
    <m/>
    <n v="15000"/>
    <m/>
  </r>
  <r>
    <x v="3"/>
    <s v="National development plans to address poverty and inequality are sustainable and risk resilient "/>
    <x v="4"/>
    <s v="Elaboration des plans stratégiques des Provinces pilotes y compris les lignes directrices pour la coopération internationale"/>
    <s v="ACTIVITE 5"/>
    <s v="Elaborer les Plans stratégiques des Provinces  "/>
    <s v="5.4."/>
    <x v="20"/>
    <n v="10000"/>
    <n v="0"/>
    <n v="0"/>
    <m/>
    <m/>
    <m/>
    <m/>
    <m/>
    <m/>
    <m/>
    <m/>
    <m/>
    <m/>
    <n v="0"/>
    <m/>
    <m/>
    <n v="10000"/>
    <m/>
  </r>
  <r>
    <x v="3"/>
    <s v="National development plans to address poverty and inequality are sustainable and risk resilient "/>
    <x v="4"/>
    <s v="Elaboration des plans stratégiques des Provinces pilotes y compris les lignes directrices pour la coopération internationale"/>
    <s v="ACTIVITE 5"/>
    <s v="Elaborer les Plans stratégiques des Provinces  "/>
    <s v="5.5."/>
    <x v="21"/>
    <n v="155000"/>
    <n v="0"/>
    <n v="0"/>
    <m/>
    <m/>
    <m/>
    <m/>
    <m/>
    <m/>
    <m/>
    <m/>
    <m/>
    <m/>
    <n v="0"/>
    <m/>
    <m/>
    <n v="155000"/>
    <m/>
  </r>
  <r>
    <x v="3"/>
    <s v="National development plans to address poverty and inequality are sustainable and risk resilient "/>
    <x v="4"/>
    <s v="Elaboration des plans stratégiques des Provinces pilotes y compris les lignes directrices pour la coopération internationale"/>
    <s v="ACTIVITE 5"/>
    <s v="Elaborer les Plans stratégiques des Provinces  "/>
    <s v="5.6."/>
    <x v="22"/>
    <n v="5000"/>
    <n v="0"/>
    <n v="0"/>
    <m/>
    <m/>
    <m/>
    <m/>
    <m/>
    <m/>
    <m/>
    <m/>
    <m/>
    <m/>
    <n v="0"/>
    <m/>
    <m/>
    <n v="5000"/>
    <m/>
  </r>
  <r>
    <x v="3"/>
    <s v="National development plans to address poverty and inequality are sustainable and risk resilient "/>
    <x v="4"/>
    <s v="Elaboration des plans stratégiques des Provinces pilotes y compris les lignes directrices pour la coopération internationale"/>
    <s v="ACTIVITE 5"/>
    <s v="Elaborer les Plans stratégiques des Provinces  "/>
    <s v="5.7."/>
    <x v="2"/>
    <n v="800"/>
    <n v="0"/>
    <n v="0"/>
    <m/>
    <m/>
    <m/>
    <m/>
    <m/>
    <m/>
    <m/>
    <m/>
    <m/>
    <m/>
    <n v="0"/>
    <m/>
    <m/>
    <n v="800"/>
    <m/>
  </r>
  <r>
    <x v="4"/>
    <m/>
    <x v="5"/>
    <m/>
    <s v="ACTIVITY 1"/>
    <s v="ACTIVITE RESIDUELLE DU PACSNAR"/>
    <s v="1b.1."/>
    <x v="23"/>
    <n v="11500"/>
    <n v="0"/>
    <n v="0"/>
    <m/>
    <m/>
    <m/>
    <m/>
    <m/>
    <m/>
    <m/>
    <m/>
    <m/>
    <m/>
    <n v="0"/>
    <m/>
    <m/>
    <n v="11500"/>
    <m/>
  </r>
  <r>
    <x v="4"/>
    <m/>
    <x v="5"/>
    <m/>
    <s v="ACTIVITY 1"/>
    <s v="ACTIVITE RESIDUELLE DU PACSNAR"/>
    <s v="1b.2."/>
    <x v="24"/>
    <n v="11000"/>
    <n v="0"/>
    <n v="0"/>
    <m/>
    <m/>
    <m/>
    <m/>
    <m/>
    <m/>
    <m/>
    <m/>
    <m/>
    <m/>
    <n v="0"/>
    <m/>
    <m/>
    <n v="11000"/>
    <m/>
  </r>
  <r>
    <x v="4"/>
    <m/>
    <x v="5"/>
    <m/>
    <s v="ACTIVITY 1"/>
    <s v="ACTIVITE RESIDUELLE DU PACSNAR"/>
    <s v="1b.3."/>
    <x v="25"/>
    <n v="5000"/>
    <n v="1643.31"/>
    <n v="0"/>
    <m/>
    <m/>
    <m/>
    <m/>
    <m/>
    <m/>
    <m/>
    <m/>
    <m/>
    <m/>
    <n v="1643.31"/>
    <m/>
    <m/>
    <n v="3356.69"/>
    <m/>
  </r>
  <r>
    <x v="4"/>
    <m/>
    <x v="5"/>
    <m/>
    <s v="ACTIVITY 4"/>
    <s v=" Gestion de projet"/>
    <s v="4a"/>
    <x v="26"/>
    <n v="480000"/>
    <n v="4341.76"/>
    <n v="0"/>
    <m/>
    <m/>
    <m/>
    <m/>
    <m/>
    <m/>
    <m/>
    <m/>
    <m/>
    <m/>
    <n v="4341.76"/>
    <m/>
    <m/>
    <n v="475658.23999999999"/>
    <m/>
  </r>
  <r>
    <x v="4"/>
    <m/>
    <x v="5"/>
    <m/>
    <s v="ACTIVITY 4"/>
    <s v=" Gestion de projet"/>
    <s v="4b"/>
    <x v="27"/>
    <n v="40000"/>
    <n v="1592.5399999999993"/>
    <n v="0"/>
    <m/>
    <m/>
    <m/>
    <m/>
    <m/>
    <m/>
    <m/>
    <m/>
    <m/>
    <m/>
    <n v="1592.5399999999993"/>
    <m/>
    <m/>
    <n v="38407.46"/>
    <m/>
  </r>
  <r>
    <x v="4"/>
    <m/>
    <x v="5"/>
    <m/>
    <s v="ACTIVITY 4"/>
    <s v=" Gestion de projet"/>
    <s v="4c"/>
    <x v="28"/>
    <n v="20000"/>
    <n v="838.8599999999999"/>
    <n v="0"/>
    <m/>
    <m/>
    <m/>
    <m/>
    <m/>
    <m/>
    <m/>
    <m/>
    <m/>
    <m/>
    <n v="838.8599999999999"/>
    <m/>
    <m/>
    <n v="19161.14"/>
    <m/>
  </r>
  <r>
    <x v="4"/>
    <m/>
    <x v="5"/>
    <m/>
    <s v="ACTIVITY 4"/>
    <s v=" Gestion de projet"/>
    <s v="4d"/>
    <x v="29"/>
    <n v="45000"/>
    <n v="0"/>
    <n v="0"/>
    <m/>
    <m/>
    <m/>
    <m/>
    <m/>
    <m/>
    <m/>
    <m/>
    <m/>
    <m/>
    <n v="0"/>
    <m/>
    <m/>
    <n v="45000"/>
    <m/>
  </r>
  <r>
    <x v="4"/>
    <m/>
    <x v="5"/>
    <m/>
    <s v="ACTIVITY 4"/>
    <s v=" Gestion de projet"/>
    <s v="4e"/>
    <x v="30"/>
    <n v="10000"/>
    <n v="0"/>
    <n v="0"/>
    <m/>
    <m/>
    <m/>
    <m/>
    <m/>
    <m/>
    <m/>
    <m/>
    <m/>
    <m/>
    <n v="0"/>
    <m/>
    <m/>
    <n v="10000"/>
    <m/>
  </r>
  <r>
    <x v="4"/>
    <m/>
    <x v="5"/>
    <m/>
    <s v="ACTIVITY 4"/>
    <s v=" Gestion de projet"/>
    <s v="4f"/>
    <x v="31"/>
    <n v="5000"/>
    <n v="0"/>
    <n v="0"/>
    <m/>
    <m/>
    <m/>
    <m/>
    <m/>
    <m/>
    <m/>
    <m/>
    <m/>
    <m/>
    <n v="0"/>
    <m/>
    <m/>
    <n v="5000"/>
    <m/>
  </r>
  <r>
    <x v="4"/>
    <m/>
    <x v="5"/>
    <m/>
    <s v="ACTIVITY 4"/>
    <s v=" Gestion de projet"/>
    <s v="4g "/>
    <x v="32"/>
    <n v="115513"/>
    <n v="0"/>
    <n v="0"/>
    <m/>
    <m/>
    <m/>
    <m/>
    <m/>
    <m/>
    <m/>
    <m/>
    <m/>
    <m/>
    <n v="0"/>
    <m/>
    <m/>
    <n v="11551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0"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H49" firstHeaderRow="0" firstDataRow="1" firstDataCol="3"/>
  <pivotFields count="26">
    <pivotField axis="axisRow" outline="0" showAll="0">
      <items count="6">
        <item x="1"/>
        <item x="0"/>
        <item x="2"/>
        <item x="3"/>
        <item x="4"/>
        <item t="default"/>
      </items>
    </pivotField>
    <pivotField showAll="0"/>
    <pivotField axis="axisRow" outline="0" showAll="0">
      <items count="7">
        <item x="0"/>
        <item x="1"/>
        <item x="2"/>
        <item x="3"/>
        <item x="4"/>
        <item x="5"/>
        <item t="default"/>
      </items>
    </pivotField>
    <pivotField showAll="0"/>
    <pivotField outline="0" showAll="0" defaultSubtotal="0"/>
    <pivotField showAll="0"/>
    <pivotField showAll="0"/>
    <pivotField axis="axisRow" showAll="0">
      <items count="35">
        <item x="26"/>
        <item m="1" x="33"/>
        <item x="0"/>
        <item x="1"/>
        <item x="2"/>
        <item x="3"/>
        <item x="4"/>
        <item x="5"/>
        <item x="6"/>
        <item x="7"/>
        <item x="8"/>
        <item x="9"/>
        <item x="10"/>
        <item x="11"/>
        <item x="12"/>
        <item x="13"/>
        <item x="14"/>
        <item x="15"/>
        <item x="16"/>
        <item x="17"/>
        <item x="18"/>
        <item x="19"/>
        <item x="20"/>
        <item x="21"/>
        <item x="22"/>
        <item x="23"/>
        <item x="24"/>
        <item x="25"/>
        <item x="27"/>
        <item x="28"/>
        <item x="29"/>
        <item x="30"/>
        <item x="31"/>
        <item x="32"/>
        <item t="default"/>
      </items>
    </pivotField>
    <pivotField dataField="1" numFmtId="164"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defaultSubtotal="0"/>
    <pivotField dataField="1" showAll="0"/>
    <pivotField dataField="1" showAll="0"/>
    <pivotField dataField="1" numFmtId="164" showAll="0"/>
    <pivotField showAll="0"/>
  </pivotFields>
  <rowFields count="3">
    <field x="0"/>
    <field x="2"/>
    <field x="7"/>
  </rowFields>
  <rowItems count="46">
    <i>
      <x/>
      <x v="1"/>
      <x v="5"/>
    </i>
    <i r="2">
      <x v="6"/>
    </i>
    <i r="2">
      <x v="7"/>
    </i>
    <i r="2">
      <x v="8"/>
    </i>
    <i r="2">
      <x v="9"/>
    </i>
    <i t="default" r="1">
      <x v="1"/>
    </i>
    <i r="1">
      <x v="3"/>
      <x v="16"/>
    </i>
    <i r="2">
      <x v="17"/>
    </i>
    <i r="2">
      <x v="18"/>
    </i>
    <i t="default" r="1">
      <x v="3"/>
    </i>
    <i t="default">
      <x/>
    </i>
    <i>
      <x v="1"/>
      <x/>
      <x v="2"/>
    </i>
    <i r="2">
      <x v="3"/>
    </i>
    <i r="2">
      <x v="4"/>
    </i>
    <i t="default" r="1">
      <x/>
    </i>
    <i t="default">
      <x v="1"/>
    </i>
    <i>
      <x v="2"/>
      <x v="2"/>
      <x v="10"/>
    </i>
    <i r="2">
      <x v="11"/>
    </i>
    <i r="2">
      <x v="12"/>
    </i>
    <i r="2">
      <x v="13"/>
    </i>
    <i r="2">
      <x v="14"/>
    </i>
    <i r="2">
      <x v="15"/>
    </i>
    <i t="default" r="1">
      <x v="2"/>
    </i>
    <i t="default">
      <x v="2"/>
    </i>
    <i>
      <x v="3"/>
      <x v="4"/>
      <x v="4"/>
    </i>
    <i r="2">
      <x v="19"/>
    </i>
    <i r="2">
      <x v="20"/>
    </i>
    <i r="2">
      <x v="21"/>
    </i>
    <i r="2">
      <x v="22"/>
    </i>
    <i r="2">
      <x v="23"/>
    </i>
    <i r="2">
      <x v="24"/>
    </i>
    <i t="default" r="1">
      <x v="4"/>
    </i>
    <i t="default">
      <x v="3"/>
    </i>
    <i>
      <x v="4"/>
      <x v="5"/>
      <x/>
    </i>
    <i r="2">
      <x v="25"/>
    </i>
    <i r="2">
      <x v="26"/>
    </i>
    <i r="2">
      <x v="27"/>
    </i>
    <i r="2">
      <x v="28"/>
    </i>
    <i r="2">
      <x v="29"/>
    </i>
    <i r="2">
      <x v="30"/>
    </i>
    <i r="2">
      <x v="31"/>
    </i>
    <i r="2">
      <x v="32"/>
    </i>
    <i r="2">
      <x v="33"/>
    </i>
    <i t="default" r="1">
      <x v="5"/>
    </i>
    <i t="default">
      <x v="4"/>
    </i>
    <i t="grand">
      <x/>
    </i>
  </rowItems>
  <colFields count="1">
    <field x="-2"/>
  </colFields>
  <colItems count="5">
    <i>
      <x/>
    </i>
    <i i="1">
      <x v="1"/>
    </i>
    <i i="2">
      <x v="2"/>
    </i>
    <i i="3">
      <x v="3"/>
    </i>
    <i i="4">
      <x v="4"/>
    </i>
  </colItems>
  <dataFields count="5">
    <dataField name="Somme de Budget" fld="8" baseField="0" baseItem="0" numFmtId="166"/>
    <dataField name="Somme de Total dépenses" fld="21" baseField="0" baseItem="0" numFmtId="166"/>
    <dataField name="Somme de Advance" fld="22" baseField="0" baseItem="0" numFmtId="166"/>
    <dataField name="Somme de PO" fld="23" baseField="0" baseItem="0" numFmtId="166"/>
    <dataField name="Somme de Variance" fld="24" baseField="0" baseItem="0" numFmtId="166"/>
  </dataFields>
  <formats count="86">
    <format dxfId="87">
      <pivotArea dataOnly="0" labelOnly="1" fieldPosition="0">
        <references count="1">
          <reference field="0" count="1" defaultSubtotal="1">
            <x v="0"/>
          </reference>
        </references>
      </pivotArea>
    </format>
    <format dxfId="86">
      <pivotArea dataOnly="0" labelOnly="1" fieldPosition="0">
        <references count="1">
          <reference field="0" count="1" defaultSubtotal="1">
            <x v="1"/>
          </reference>
        </references>
      </pivotArea>
    </format>
    <format dxfId="85">
      <pivotArea dataOnly="0" labelOnly="1" fieldPosition="0">
        <references count="1">
          <reference field="0" count="1" defaultSubtotal="1">
            <x v="2"/>
          </reference>
        </references>
      </pivotArea>
    </format>
    <format dxfId="84">
      <pivotArea dataOnly="0" labelOnly="1" fieldPosition="0">
        <references count="1">
          <reference field="0" count="1" defaultSubtotal="1">
            <x v="3"/>
          </reference>
        </references>
      </pivotArea>
    </format>
    <format dxfId="83">
      <pivotArea dataOnly="0" labelOnly="1" fieldPosition="0">
        <references count="1">
          <reference field="0" count="1" defaultSubtotal="1">
            <x v="4"/>
          </reference>
        </references>
      </pivotArea>
    </format>
    <format dxfId="82">
      <pivotArea dataOnly="0" labelOnly="1" grandRow="1" outline="0" fieldPosition="0"/>
    </format>
    <format dxfId="81">
      <pivotArea dataOnly="0" labelOnly="1" fieldPosition="0">
        <references count="2">
          <reference field="0" count="1" selected="0">
            <x v="0"/>
          </reference>
          <reference field="2" count="1" defaultSubtotal="1">
            <x v="1"/>
          </reference>
        </references>
      </pivotArea>
    </format>
    <format dxfId="80">
      <pivotArea dataOnly="0" labelOnly="1" fieldPosition="0">
        <references count="2">
          <reference field="0" count="1" selected="0">
            <x v="0"/>
          </reference>
          <reference field="2" count="1" defaultSubtotal="1">
            <x v="3"/>
          </reference>
        </references>
      </pivotArea>
    </format>
    <format dxfId="79">
      <pivotArea dataOnly="0" labelOnly="1" fieldPosition="0">
        <references count="2">
          <reference field="0" count="1" selected="0">
            <x v="1"/>
          </reference>
          <reference field="2" count="1" defaultSubtotal="1">
            <x v="0"/>
          </reference>
        </references>
      </pivotArea>
    </format>
    <format dxfId="78">
      <pivotArea dataOnly="0" labelOnly="1" fieldPosition="0">
        <references count="2">
          <reference field="0" count="1" selected="0">
            <x v="2"/>
          </reference>
          <reference field="2" count="1" defaultSubtotal="1">
            <x v="2"/>
          </reference>
        </references>
      </pivotArea>
    </format>
    <format dxfId="77">
      <pivotArea dataOnly="0" labelOnly="1" fieldPosition="0">
        <references count="2">
          <reference field="0" count="1" selected="0">
            <x v="3"/>
          </reference>
          <reference field="2" count="1" defaultSubtotal="1">
            <x v="4"/>
          </reference>
        </references>
      </pivotArea>
    </format>
    <format dxfId="76">
      <pivotArea dataOnly="0" labelOnly="1" fieldPosition="0">
        <references count="2">
          <reference field="0" count="1" selected="0">
            <x v="4"/>
          </reference>
          <reference field="2" count="1" defaultSubtotal="1">
            <x v="5"/>
          </reference>
        </references>
      </pivotArea>
    </format>
    <format dxfId="75">
      <pivotArea dataOnly="0" labelOnly="1" fieldPosition="0">
        <references count="3">
          <reference field="0" count="1" selected="0">
            <x v="0"/>
          </reference>
          <reference field="2" count="1" selected="0">
            <x v="1"/>
          </reference>
          <reference field="7" count="5">
            <x v="5"/>
            <x v="6"/>
            <x v="7"/>
            <x v="8"/>
            <x v="9"/>
          </reference>
        </references>
      </pivotArea>
    </format>
    <format dxfId="74">
      <pivotArea dataOnly="0" labelOnly="1" fieldPosition="0">
        <references count="3">
          <reference field="0" count="1" selected="0">
            <x v="0"/>
          </reference>
          <reference field="2" count="1" selected="0">
            <x v="3"/>
          </reference>
          <reference field="7" count="1">
            <x v="1"/>
          </reference>
        </references>
      </pivotArea>
    </format>
    <format dxfId="73">
      <pivotArea dataOnly="0" labelOnly="1" fieldPosition="0">
        <references count="3">
          <reference field="0" count="1" selected="0">
            <x v="1"/>
          </reference>
          <reference field="2" count="1" selected="0">
            <x v="0"/>
          </reference>
          <reference field="7" count="3">
            <x v="2"/>
            <x v="3"/>
            <x v="4"/>
          </reference>
        </references>
      </pivotArea>
    </format>
    <format dxfId="72">
      <pivotArea dataOnly="0" labelOnly="1" fieldPosition="0">
        <references count="3">
          <reference field="0" count="1" selected="0">
            <x v="2"/>
          </reference>
          <reference field="2" count="1" selected="0">
            <x v="2"/>
          </reference>
          <reference field="7" count="1">
            <x v="1"/>
          </reference>
        </references>
      </pivotArea>
    </format>
    <format dxfId="71">
      <pivotArea dataOnly="0" labelOnly="1" fieldPosition="0">
        <references count="3">
          <reference field="0" count="1" selected="0">
            <x v="3"/>
          </reference>
          <reference field="2" count="1" selected="0">
            <x v="4"/>
          </reference>
          <reference field="7" count="1">
            <x v="1"/>
          </reference>
        </references>
      </pivotArea>
    </format>
    <format dxfId="70">
      <pivotArea dataOnly="0" labelOnly="1" fieldPosition="0">
        <references count="3">
          <reference field="0" count="1" selected="0">
            <x v="4"/>
          </reference>
          <reference field="2" count="1" selected="0">
            <x v="5"/>
          </reference>
          <reference field="7" count="2">
            <x v="0"/>
            <x v="1"/>
          </reference>
        </references>
      </pivotArea>
    </format>
    <format dxfId="69">
      <pivotArea outline="0" collapsedLevelsAreSubtotals="1" fieldPosition="0"/>
    </format>
    <format dxfId="68">
      <pivotArea field="7" type="button" dataOnly="0" labelOnly="1" outline="0" axis="axisRow" fieldPosition="2"/>
    </format>
    <format dxfId="67">
      <pivotArea dataOnly="0" labelOnly="1" offset="IV256" fieldPosition="0">
        <references count="1">
          <reference field="0" count="1" defaultSubtotal="1">
            <x v="0"/>
          </reference>
        </references>
      </pivotArea>
    </format>
    <format dxfId="66">
      <pivotArea dataOnly="0" labelOnly="1" offset="IV256" fieldPosition="0">
        <references count="1">
          <reference field="0" count="1" defaultSubtotal="1">
            <x v="1"/>
          </reference>
        </references>
      </pivotArea>
    </format>
    <format dxfId="65">
      <pivotArea dataOnly="0" labelOnly="1" offset="IV256" fieldPosition="0">
        <references count="1">
          <reference field="0" count="1" defaultSubtotal="1">
            <x v="2"/>
          </reference>
        </references>
      </pivotArea>
    </format>
    <format dxfId="64">
      <pivotArea dataOnly="0" labelOnly="1" offset="IV256" fieldPosition="0">
        <references count="1">
          <reference field="0" count="1" defaultSubtotal="1">
            <x v="3"/>
          </reference>
        </references>
      </pivotArea>
    </format>
    <format dxfId="63">
      <pivotArea dataOnly="0" labelOnly="1" offset="IV256" fieldPosition="0">
        <references count="1">
          <reference field="0" count="1" defaultSubtotal="1">
            <x v="4"/>
          </reference>
        </references>
      </pivotArea>
    </format>
    <format dxfId="62">
      <pivotArea dataOnly="0" labelOnly="1" grandRow="1" outline="0" offset="IV256" fieldPosition="0"/>
    </format>
    <format dxfId="61">
      <pivotArea dataOnly="0" labelOnly="1" offset="IV256" fieldPosition="0">
        <references count="2">
          <reference field="0" count="1" selected="0">
            <x v="0"/>
          </reference>
          <reference field="2" count="1" defaultSubtotal="1">
            <x v="1"/>
          </reference>
        </references>
      </pivotArea>
    </format>
    <format dxfId="60">
      <pivotArea dataOnly="0" labelOnly="1" offset="IV256" fieldPosition="0">
        <references count="2">
          <reference field="0" count="1" selected="0">
            <x v="0"/>
          </reference>
          <reference field="2" count="1" defaultSubtotal="1">
            <x v="3"/>
          </reference>
        </references>
      </pivotArea>
    </format>
    <format dxfId="59">
      <pivotArea dataOnly="0" labelOnly="1" offset="IV256" fieldPosition="0">
        <references count="2">
          <reference field="0" count="1" selected="0">
            <x v="1"/>
          </reference>
          <reference field="2" count="1" defaultSubtotal="1">
            <x v="0"/>
          </reference>
        </references>
      </pivotArea>
    </format>
    <format dxfId="58">
      <pivotArea dataOnly="0" labelOnly="1" offset="IV256" fieldPosition="0">
        <references count="2">
          <reference field="0" count="1" selected="0">
            <x v="2"/>
          </reference>
          <reference field="2" count="1" defaultSubtotal="1">
            <x v="2"/>
          </reference>
        </references>
      </pivotArea>
    </format>
    <format dxfId="57">
      <pivotArea dataOnly="0" labelOnly="1" offset="IV256" fieldPosition="0">
        <references count="2">
          <reference field="0" count="1" selected="0">
            <x v="3"/>
          </reference>
          <reference field="2" count="1" defaultSubtotal="1">
            <x v="4"/>
          </reference>
        </references>
      </pivotArea>
    </format>
    <format dxfId="56">
      <pivotArea dataOnly="0" labelOnly="1" offset="IV256" fieldPosition="0">
        <references count="2">
          <reference field="0" count="1" selected="0">
            <x v="4"/>
          </reference>
          <reference field="2" count="1" defaultSubtotal="1">
            <x v="5"/>
          </reference>
        </references>
      </pivotArea>
    </format>
    <format dxfId="55">
      <pivotArea dataOnly="0" labelOnly="1" fieldPosition="0">
        <references count="3">
          <reference field="0" count="1" selected="0">
            <x v="0"/>
          </reference>
          <reference field="2" count="1" selected="0">
            <x v="1"/>
          </reference>
          <reference field="7" count="5">
            <x v="5"/>
            <x v="6"/>
            <x v="7"/>
            <x v="8"/>
            <x v="9"/>
          </reference>
        </references>
      </pivotArea>
    </format>
    <format dxfId="54">
      <pivotArea dataOnly="0" labelOnly="1" fieldPosition="0">
        <references count="3">
          <reference field="0" count="1" selected="0">
            <x v="0"/>
          </reference>
          <reference field="2" count="1" selected="0">
            <x v="3"/>
          </reference>
          <reference field="7" count="3">
            <x v="16"/>
            <x v="17"/>
            <x v="18"/>
          </reference>
        </references>
      </pivotArea>
    </format>
    <format dxfId="53">
      <pivotArea dataOnly="0" labelOnly="1" fieldPosition="0">
        <references count="3">
          <reference field="0" count="1" selected="0">
            <x v="1"/>
          </reference>
          <reference field="2" count="1" selected="0">
            <x v="0"/>
          </reference>
          <reference field="7" count="3">
            <x v="2"/>
            <x v="3"/>
            <x v="4"/>
          </reference>
        </references>
      </pivotArea>
    </format>
    <format dxfId="52">
      <pivotArea dataOnly="0" labelOnly="1" fieldPosition="0">
        <references count="3">
          <reference field="0" count="1" selected="0">
            <x v="2"/>
          </reference>
          <reference field="2" count="1" selected="0">
            <x v="2"/>
          </reference>
          <reference field="7" count="6">
            <x v="10"/>
            <x v="11"/>
            <x v="12"/>
            <x v="13"/>
            <x v="14"/>
            <x v="15"/>
          </reference>
        </references>
      </pivotArea>
    </format>
    <format dxfId="51">
      <pivotArea dataOnly="0" labelOnly="1" fieldPosition="0">
        <references count="3">
          <reference field="0" count="1" selected="0">
            <x v="3"/>
          </reference>
          <reference field="2" count="1" selected="0">
            <x v="4"/>
          </reference>
          <reference field="7" count="7">
            <x v="4"/>
            <x v="19"/>
            <x v="20"/>
            <x v="21"/>
            <x v="22"/>
            <x v="23"/>
            <x v="24"/>
          </reference>
        </references>
      </pivotArea>
    </format>
    <format dxfId="50">
      <pivotArea dataOnly="0" labelOnly="1" fieldPosition="0">
        <references count="3">
          <reference field="0" count="1" selected="0">
            <x v="4"/>
          </reference>
          <reference field="2" count="1" selected="0">
            <x v="5"/>
          </reference>
          <reference field="7" count="10">
            <x v="0"/>
            <x v="25"/>
            <x v="26"/>
            <x v="27"/>
            <x v="28"/>
            <x v="29"/>
            <x v="30"/>
            <x v="31"/>
            <x v="32"/>
            <x v="33"/>
          </reference>
        </references>
      </pivotArea>
    </format>
    <format dxfId="49">
      <pivotArea dataOnly="0" labelOnly="1" outline="0" fieldPosition="0">
        <references count="1">
          <reference field="4294967294" count="5">
            <x v="0"/>
            <x v="1"/>
            <x v="2"/>
            <x v="3"/>
            <x v="4"/>
          </reference>
        </references>
      </pivotArea>
    </format>
    <format dxfId="48">
      <pivotArea field="0" type="button" dataOnly="0" labelOnly="1" outline="0" axis="axisRow" fieldPosition="0"/>
    </format>
    <format dxfId="47">
      <pivotArea field="2" type="button" dataOnly="0" labelOnly="1" outline="0" axis="axisRow" fieldPosition="1"/>
    </format>
    <format dxfId="46">
      <pivotArea dataOnly="0" labelOnly="1" offset="A256:B256" fieldPosition="0">
        <references count="1">
          <reference field="0" count="1" defaultSubtotal="1">
            <x v="0"/>
          </reference>
        </references>
      </pivotArea>
    </format>
    <format dxfId="45">
      <pivotArea dataOnly="0" labelOnly="1" fieldPosition="0">
        <references count="1">
          <reference field="0" count="1">
            <x v="1"/>
          </reference>
        </references>
      </pivotArea>
    </format>
    <format dxfId="44">
      <pivotArea dataOnly="0" labelOnly="1" offset="A256:B256" fieldPosition="0">
        <references count="1">
          <reference field="0" count="1" defaultSubtotal="1">
            <x v="1"/>
          </reference>
        </references>
      </pivotArea>
    </format>
    <format dxfId="43">
      <pivotArea dataOnly="0" labelOnly="1" fieldPosition="0">
        <references count="1">
          <reference field="0" count="1">
            <x v="2"/>
          </reference>
        </references>
      </pivotArea>
    </format>
    <format dxfId="42">
      <pivotArea dataOnly="0" labelOnly="1" offset="A256:B256" fieldPosition="0">
        <references count="1">
          <reference field="0" count="1" defaultSubtotal="1">
            <x v="2"/>
          </reference>
        </references>
      </pivotArea>
    </format>
    <format dxfId="41">
      <pivotArea dataOnly="0" labelOnly="1" fieldPosition="0">
        <references count="1">
          <reference field="0" count="1">
            <x v="3"/>
          </reference>
        </references>
      </pivotArea>
    </format>
    <format dxfId="40">
      <pivotArea dataOnly="0" labelOnly="1" offset="A256:B256" fieldPosition="0">
        <references count="1">
          <reference field="0" count="1" defaultSubtotal="1">
            <x v="3"/>
          </reference>
        </references>
      </pivotArea>
    </format>
    <format dxfId="39">
      <pivotArea dataOnly="0" labelOnly="1" fieldPosition="0">
        <references count="1">
          <reference field="0" count="1">
            <x v="4"/>
          </reference>
        </references>
      </pivotArea>
    </format>
    <format dxfId="38">
      <pivotArea dataOnly="0" labelOnly="1" offset="A256:B256" fieldPosition="0">
        <references count="1">
          <reference field="0" count="1" defaultSubtotal="1">
            <x v="4"/>
          </reference>
        </references>
      </pivotArea>
    </format>
    <format dxfId="37">
      <pivotArea dataOnly="0" labelOnly="1" grandRow="1" outline="0" offset="A256:B256" fieldPosition="0"/>
    </format>
    <format dxfId="36">
      <pivotArea dataOnly="0" labelOnly="1" offset="A256" fieldPosition="0">
        <references count="2">
          <reference field="0" count="1" selected="0">
            <x v="0"/>
          </reference>
          <reference field="2" count="1" defaultSubtotal="1">
            <x v="1"/>
          </reference>
        </references>
      </pivotArea>
    </format>
    <format dxfId="35">
      <pivotArea dataOnly="0" labelOnly="1" offset="A256" fieldPosition="0">
        <references count="2">
          <reference field="0" count="1" selected="0">
            <x v="0"/>
          </reference>
          <reference field="2" count="1" defaultSubtotal="1">
            <x v="3"/>
          </reference>
        </references>
      </pivotArea>
    </format>
    <format dxfId="34">
      <pivotArea dataOnly="0" labelOnly="1" fieldPosition="0">
        <references count="2">
          <reference field="0" count="1" selected="0">
            <x v="1"/>
          </reference>
          <reference field="2" count="1">
            <x v="0"/>
          </reference>
        </references>
      </pivotArea>
    </format>
    <format dxfId="33">
      <pivotArea dataOnly="0" labelOnly="1" offset="A256" fieldPosition="0">
        <references count="2">
          <reference field="0" count="1" selected="0">
            <x v="1"/>
          </reference>
          <reference field="2" count="1" defaultSubtotal="1">
            <x v="0"/>
          </reference>
        </references>
      </pivotArea>
    </format>
    <format dxfId="32">
      <pivotArea dataOnly="0" labelOnly="1" fieldPosition="0">
        <references count="2">
          <reference field="0" count="1" selected="0">
            <x v="2"/>
          </reference>
          <reference field="2" count="1">
            <x v="2"/>
          </reference>
        </references>
      </pivotArea>
    </format>
    <format dxfId="31">
      <pivotArea dataOnly="0" labelOnly="1" offset="A256" fieldPosition="0">
        <references count="2">
          <reference field="0" count="1" selected="0">
            <x v="2"/>
          </reference>
          <reference field="2" count="1" defaultSubtotal="1">
            <x v="2"/>
          </reference>
        </references>
      </pivotArea>
    </format>
    <format dxfId="30">
      <pivotArea dataOnly="0" labelOnly="1" fieldPosition="0">
        <references count="2">
          <reference field="0" count="1" selected="0">
            <x v="3"/>
          </reference>
          <reference field="2" count="1">
            <x v="4"/>
          </reference>
        </references>
      </pivotArea>
    </format>
    <format dxfId="29">
      <pivotArea dataOnly="0" labelOnly="1" offset="A256" fieldPosition="0">
        <references count="2">
          <reference field="0" count="1" selected="0">
            <x v="3"/>
          </reference>
          <reference field="2" count="1" defaultSubtotal="1">
            <x v="4"/>
          </reference>
        </references>
      </pivotArea>
    </format>
    <format dxfId="28">
      <pivotArea dataOnly="0" labelOnly="1" fieldPosition="0">
        <references count="2">
          <reference field="0" count="1" selected="0">
            <x v="4"/>
          </reference>
          <reference field="2" count="1">
            <x v="5"/>
          </reference>
        </references>
      </pivotArea>
    </format>
    <format dxfId="27">
      <pivotArea dataOnly="0" labelOnly="1" offset="A256" fieldPosition="0">
        <references count="2">
          <reference field="0" count="1" selected="0">
            <x v="4"/>
          </reference>
          <reference field="2" count="1" defaultSubtotal="1">
            <x v="5"/>
          </reference>
        </references>
      </pivotArea>
    </format>
    <format dxfId="26">
      <pivotArea dataOnly="0" labelOnly="1" fieldPosition="0">
        <references count="1">
          <reference field="0" count="1">
            <x v="0"/>
          </reference>
        </references>
      </pivotArea>
    </format>
    <format dxfId="25">
      <pivotArea dataOnly="0" labelOnly="1" fieldPosition="0">
        <references count="2">
          <reference field="0" count="1" selected="0">
            <x v="0"/>
          </reference>
          <reference field="2" count="1">
            <x v="1"/>
          </reference>
        </references>
      </pivotArea>
    </format>
    <format dxfId="24">
      <pivotArea dataOnly="0" labelOnly="1" fieldPosition="0">
        <references count="2">
          <reference field="0" count="1" selected="0">
            <x v="0"/>
          </reference>
          <reference field="2" count="1">
            <x v="3"/>
          </reference>
        </references>
      </pivotArea>
    </format>
    <format dxfId="23">
      <pivotArea field="0" type="button" dataOnly="0" labelOnly="1" outline="0" axis="axisRow" fieldPosition="0"/>
    </format>
    <format dxfId="22">
      <pivotArea field="2" type="button" dataOnly="0" labelOnly="1" outline="0" axis="axisRow" fieldPosition="1"/>
    </format>
    <format dxfId="21">
      <pivotArea field="7" type="button" dataOnly="0" labelOnly="1" outline="0" axis="axisRow" fieldPosition="2"/>
    </format>
    <format dxfId="20">
      <pivotArea dataOnly="0" labelOnly="1" outline="0" fieldPosition="0">
        <references count="1">
          <reference field="4294967294" count="5">
            <x v="0"/>
            <x v="1"/>
            <x v="2"/>
            <x v="3"/>
            <x v="4"/>
          </reference>
        </references>
      </pivotArea>
    </format>
    <format dxfId="19">
      <pivotArea field="0" type="button" dataOnly="0" labelOnly="1" outline="0" axis="axisRow" fieldPosition="0"/>
    </format>
    <format dxfId="18">
      <pivotArea field="2" type="button" dataOnly="0" labelOnly="1" outline="0" axis="axisRow" fieldPosition="1"/>
    </format>
    <format dxfId="17">
      <pivotArea field="7" type="button" dataOnly="0" labelOnly="1" outline="0" axis="axisRow" fieldPosition="2"/>
    </format>
    <format dxfId="16">
      <pivotArea dataOnly="0" labelOnly="1" outline="0" fieldPosition="0">
        <references count="1">
          <reference field="4294967294" count="5">
            <x v="0"/>
            <x v="1"/>
            <x v="2"/>
            <x v="3"/>
            <x v="4"/>
          </reference>
        </references>
      </pivotArea>
    </format>
    <format dxfId="15">
      <pivotArea field="0" type="button" dataOnly="0" labelOnly="1" outline="0" axis="axisRow" fieldPosition="0"/>
    </format>
    <format dxfId="14">
      <pivotArea field="2" type="button" dataOnly="0" labelOnly="1" outline="0" axis="axisRow" fieldPosition="1"/>
    </format>
    <format dxfId="13">
      <pivotArea field="7" type="button" dataOnly="0" labelOnly="1" outline="0" axis="axisRow" fieldPosition="2"/>
    </format>
    <format dxfId="12">
      <pivotArea dataOnly="0" labelOnly="1" outline="0" fieldPosition="0">
        <references count="1">
          <reference field="4294967294" count="5">
            <x v="0"/>
            <x v="1"/>
            <x v="2"/>
            <x v="3"/>
            <x v="4"/>
          </reference>
        </references>
      </pivotArea>
    </format>
    <format dxfId="11">
      <pivotArea field="0" type="button" dataOnly="0" labelOnly="1" outline="0" axis="axisRow" fieldPosition="0"/>
    </format>
    <format dxfId="10">
      <pivotArea field="2" type="button" dataOnly="0" labelOnly="1" outline="0" axis="axisRow" fieldPosition="1"/>
    </format>
    <format dxfId="9">
      <pivotArea field="7" type="button" dataOnly="0" labelOnly="1" outline="0" axis="axisRow" fieldPosition="2"/>
    </format>
    <format dxfId="8">
      <pivotArea dataOnly="0" labelOnly="1" outline="0" fieldPosition="0">
        <references count="1">
          <reference field="4294967294" count="5">
            <x v="0"/>
            <x v="1"/>
            <x v="2"/>
            <x v="3"/>
            <x v="4"/>
          </reference>
        </references>
      </pivotArea>
    </format>
    <format dxfId="7">
      <pivotArea outline="0" collapsedLevelsAreSubtotals="1" fieldPosition="0">
        <references count="1">
          <reference field="4294967294" count="1" selected="0">
            <x v="0"/>
          </reference>
        </references>
      </pivotArea>
    </format>
    <format dxfId="6">
      <pivotArea dataOnly="0" labelOnly="1" outline="0" fieldPosition="0">
        <references count="1">
          <reference field="4294967294" count="1">
            <x v="0"/>
          </reference>
        </references>
      </pivotArea>
    </format>
    <format dxfId="5">
      <pivotArea outline="0" collapsedLevelsAreSubtotals="1" fieldPosition="0">
        <references count="1">
          <reference field="4294967294" count="1" selected="0">
            <x v="1"/>
          </reference>
        </references>
      </pivotArea>
    </format>
    <format dxfId="4">
      <pivotArea dataOnly="0" labelOnly="1" outline="0" fieldPosition="0">
        <references count="1">
          <reference field="4294967294" count="1">
            <x v="1"/>
          </reference>
        </references>
      </pivotArea>
    </format>
    <format dxfId="3">
      <pivotArea outline="0" collapsedLevelsAreSubtotals="1" fieldPosition="0">
        <references count="1">
          <reference field="4294967294" count="3" selected="0">
            <x v="2"/>
            <x v="3"/>
            <x v="4"/>
          </reference>
        </references>
      </pivotArea>
    </format>
    <format dxfId="2">
      <pivotArea dataOnly="0" labelOnly="1" outline="0" fieldPosition="0">
        <references count="1">
          <reference field="4294967294" count="3">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9"/>
  <sheetViews>
    <sheetView topLeftCell="C3" workbookViewId="0">
      <selection activeCell="D4" sqref="D4"/>
    </sheetView>
  </sheetViews>
  <sheetFormatPr baseColWidth="10" defaultRowHeight="15" x14ac:dyDescent="0.25"/>
  <cols>
    <col min="1" max="1" width="21" customWidth="1"/>
    <col min="2" max="2" width="16" customWidth="1"/>
    <col min="3" max="3" width="68.140625" customWidth="1"/>
    <col min="4" max="4" width="12.42578125" style="33" customWidth="1"/>
    <col min="5" max="5" width="19.85546875" style="33" customWidth="1"/>
    <col min="6" max="6" width="16.140625" style="33" customWidth="1"/>
    <col min="7" max="7" width="10.7109375" style="33" customWidth="1"/>
    <col min="8" max="8" width="15.5703125" style="33" customWidth="1"/>
    <col min="9" max="10" width="18.7109375" style="7" bestFit="1" customWidth="1"/>
  </cols>
  <sheetData>
    <row r="1" spans="1:10" ht="36" x14ac:dyDescent="0.55000000000000004">
      <c r="A1" s="56" t="s">
        <v>96</v>
      </c>
      <c r="B1" s="57"/>
      <c r="C1" s="57"/>
      <c r="D1" s="57"/>
      <c r="E1" s="57"/>
      <c r="F1" s="57"/>
      <c r="G1" s="57"/>
      <c r="H1" s="57"/>
      <c r="I1" s="57"/>
      <c r="J1" s="57"/>
    </row>
    <row r="3" spans="1:10" s="29" customFormat="1" ht="35.25" customHeight="1" thickBot="1" x14ac:dyDescent="0.3">
      <c r="A3" s="27" t="s">
        <v>58</v>
      </c>
      <c r="B3" s="27" t="s">
        <v>3</v>
      </c>
      <c r="C3" s="28" t="s">
        <v>2</v>
      </c>
      <c r="D3" s="31" t="s">
        <v>61</v>
      </c>
      <c r="E3" s="31" t="s">
        <v>63</v>
      </c>
      <c r="F3" s="31" t="s">
        <v>65</v>
      </c>
      <c r="G3" s="31" t="s">
        <v>66</v>
      </c>
      <c r="H3" s="31" t="s">
        <v>64</v>
      </c>
      <c r="I3" s="26" t="s">
        <v>468</v>
      </c>
      <c r="J3" s="26" t="s">
        <v>469</v>
      </c>
    </row>
    <row r="4" spans="1:10" ht="30" x14ac:dyDescent="0.25">
      <c r="A4" s="22" t="s">
        <v>15</v>
      </c>
      <c r="B4" s="19" t="s">
        <v>27</v>
      </c>
      <c r="C4" s="17" t="s">
        <v>82</v>
      </c>
      <c r="D4" s="32">
        <v>15000</v>
      </c>
      <c r="E4" s="32">
        <v>4059.1199999999994</v>
      </c>
      <c r="F4" s="32"/>
      <c r="G4" s="32"/>
      <c r="H4" s="32">
        <v>10940.880000000001</v>
      </c>
      <c r="I4" s="13">
        <f>+(GETPIVOTDATA("Somme de Total dépenses",$A$3,"Produits escomptés du CPD et du Plan Stratégique","Output 1.1","Sous-produits ","Produit 2   ","Activités Planifiées","Organiser de formations en gestion de projets à travers l’implémentation des projets d’impact en coordination avec la coopération décentralisée")+GETPIVOTDATA("Somme de Advance",$A$3,"Produits escomptés du CPD et du Plan Stratégique","Output 1.1","Sous-produits ","Produit 2   ","Activités Planifiées","Organiser de formations en gestion de projets à travers l’implémentation des projets d’impact en coordination avec la coopération décentralisée")+GETPIVOTDATA("Somme de PO",$A$3,"Produits escomptés du CPD et du Plan Stratégique","Output 1.1","Sous-produits ","Produit 2   ","Activités Planifiées","Organiser de formations en gestion de projets à travers l’implémentation des projets d’impact en coordination avec la coopération décentralisée"))/GETPIVOTDATA("Somme de Budget",$A$3,"Produits escomptés du CPD et du Plan Stratégique","Output 1.1","Sous-produits ","Produit 2   ","Activités Planifiées","Organiser de formations en gestion de projets à travers l’implémentation des projets d’impact en coordination avec la coopération décentralisée")</f>
        <v>0.27060799999999996</v>
      </c>
      <c r="J4" s="13"/>
    </row>
    <row r="5" spans="1:10" ht="30" x14ac:dyDescent="0.25">
      <c r="A5" s="23"/>
      <c r="B5" s="20"/>
      <c r="C5" s="17" t="s">
        <v>81</v>
      </c>
      <c r="D5" s="32">
        <v>15000</v>
      </c>
      <c r="E5" s="32">
        <v>0</v>
      </c>
      <c r="F5" s="32"/>
      <c r="G5" s="32"/>
      <c r="H5" s="32">
        <v>15000</v>
      </c>
      <c r="I5" s="13">
        <f>+(GETPIVOTDATA("Somme de Total dépenses",$A$3,"Produits escomptés du CPD et du Plan Stratégique","Output 1.1","Sous-produits ","Produit 2   ","Activités Planifiées","Plaidoyer pour le texte d’application de la loi sur le transfert de compétences de l’état vers les communes.")+GETPIVOTDATA("Somme de Advance",$A$3,"Produits escomptés du CPD et du Plan Stratégique","Output 1.1","Sous-produits ","Produit 2   ","Activités Planifiées","Plaidoyer pour le texte d’application de la loi sur le transfert de compétences de l’état vers les communes.")+GETPIVOTDATA("Somme de PO",$A$3,"Produits escomptés du CPD et du Plan Stratégique","Output 1.1","Sous-produits ","Produit 2   ","Activités Planifiées","Plaidoyer pour le texte d’application de la loi sur le transfert de compétences de l’état vers les communes."))/GETPIVOTDATA("Somme de Budget",$A$3,"Produits escomptés du CPD et du Plan Stratégique","Output 1.1","Sous-produits ","Produit 2   ","Activités Planifiées","Plaidoyer pour le texte d’application de la loi sur le transfert de compétences de l’état vers les communes.")</f>
        <v>0</v>
      </c>
      <c r="J5" s="1"/>
    </row>
    <row r="6" spans="1:10" ht="30" x14ac:dyDescent="0.25">
      <c r="A6" s="23"/>
      <c r="B6" s="20"/>
      <c r="C6" s="17" t="s">
        <v>84</v>
      </c>
      <c r="D6" s="32">
        <v>17000</v>
      </c>
      <c r="E6" s="32">
        <v>0</v>
      </c>
      <c r="F6" s="32"/>
      <c r="G6" s="32"/>
      <c r="H6" s="32">
        <v>17000</v>
      </c>
      <c r="I6" s="13">
        <f>+(GETPIVOTDATA("Somme de Total dépenses",$A$3,"Produits escomptés du CPD et du Plan Stratégique","Output 1.1","Sous-produits ","Produit 2   ","Activités Planifiées","Mise à disposition d’animateurs territoriaux pour l’assistance à la maitrise d’ouvrage communale")+GETPIVOTDATA("Somme de Advance",$A$3,"Produits escomptés du CPD et du Plan Stratégique","Output 1.1","Sous-produits ","Produit 2   ","Activités Planifiées","Mise à disposition d’animateurs territoriaux pour l’assistance à la maitrise d’ouvrage communale")+GETPIVOTDATA("Somme de PO",$A$3,"Produits escomptés du CPD et du Plan Stratégique","Output 1.1","Sous-produits ","Produit 2   ","Activités Planifiées","Mise à disposition d’animateurs territoriaux pour l’assistance à la maitrise d’ouvrage communale"))/GETPIVOTDATA("Somme de Budget",$A$3,"Produits escomptés du CPD et du Plan Stratégique","Output 1.1","Sous-produits ","Produit 2   ","Activités Planifiées","Mise à disposition d’animateurs territoriaux pour l’assistance à la maitrise d’ouvrage communale")</f>
        <v>0</v>
      </c>
      <c r="J6" s="13"/>
    </row>
    <row r="7" spans="1:10" ht="45" x14ac:dyDescent="0.25">
      <c r="A7" s="23"/>
      <c r="B7" s="20"/>
      <c r="C7" s="17" t="s">
        <v>85</v>
      </c>
      <c r="D7" s="32">
        <v>60000</v>
      </c>
      <c r="E7" s="32">
        <v>0</v>
      </c>
      <c r="F7" s="32"/>
      <c r="G7" s="32"/>
      <c r="H7" s="32">
        <v>60000</v>
      </c>
      <c r="I7" s="13">
        <f>+(GETPIVOTDATA("Somme de Total dépenses",$A$3,"Produits escomptés du CPD et du Plan Stratégique","Output 1.1","Sous-produits ","Produit 2   ","Activités Planifiées","Organisation des formations en gouvernorat sur les droits et devoirs, la planification stratégique, l'approche genre, la fiscalité locale, l'évaluation et le monitoring")+GETPIVOTDATA("Somme de Advance",$A$3,"Produits escomptés du CPD et du Plan Stratégique","Output 1.1","Sous-produits ","Produit 2   ","Activités Planifiées","Organisation des formations en gouvernorat sur les droits et devoirs, la planification stratégique, l'approche genre, la fiscalité locale, l'évaluation et le monitoring")+GETPIVOTDATA("Somme de PO",$A$3,"Produits escomptés du CPD et du Plan Stratégique","Output 1.1","Sous-produits ","Produit 2   ","Activités Planifiées","Organisation des formations en gouvernorat sur les droits et devoirs, la planification stratégique, l'approche genre, la fiscalité locale, l'évaluation et le monitoring"))/GETPIVOTDATA("Somme de Budget",$A$3,"Produits escomptés du CPD et du Plan Stratégique","Output 1.1","Sous-produits ","Produit 2   ","Activités Planifiées","Organisation des formations en gouvernorat sur les droits et devoirs, la planification stratégique, l'approche genre, la fiscalité locale, l'évaluation et le monitoring")</f>
        <v>0</v>
      </c>
      <c r="J7" s="1"/>
    </row>
    <row r="8" spans="1:10" ht="30.75" thickBot="1" x14ac:dyDescent="0.3">
      <c r="A8" s="23"/>
      <c r="B8" s="21"/>
      <c r="C8" s="17" t="s">
        <v>87</v>
      </c>
      <c r="D8" s="32">
        <v>5000</v>
      </c>
      <c r="E8" s="32">
        <v>6716.3499999999995</v>
      </c>
      <c r="F8" s="32"/>
      <c r="G8" s="32"/>
      <c r="H8" s="32">
        <v>-1716.3499999999995</v>
      </c>
      <c r="I8" s="13">
        <f>+(GETPIVOTDATA("Somme de Total dépenses",$A$3,"Produits escomptés du CPD et du Plan Stratégique","Output 1.1","Sous-produits ","Produit 2   ","Activités Planifiées","Crééer des espaces d'échanges des comités locaux de bonne gouvernance pour déganger les bonnes pratiques")+GETPIVOTDATA("Somme de Advance",$A$3,"Produits escomptés du CPD et du Plan Stratégique","Output 1.1","Sous-produits ","Produit 2   ","Activités Planifiées","Crééer des espaces d'échanges des comités locaux de bonne gouvernance pour déganger les bonnes pratiques")+GETPIVOTDATA("Somme de PO",$A$3,"Produits escomptés du CPD et du Plan Stratégique","Output 1.1","Sous-produits ","Produit 2   ","Activités Planifiées","Crééer des espaces d'échanges des comités locaux de bonne gouvernance pour déganger les bonnes pratiques"))/GETPIVOTDATA("Somme de Budget",$A$3,"Produits escomptés du CPD et du Plan Stratégique","Output 1.1","Sous-produits ","Produit 2   ","Activités Planifiées","Crééer des espaces d'échanges des comités locaux de bonne gouvernance pour déganger les bonnes pratiques")</f>
        <v>1.34327</v>
      </c>
      <c r="J8" s="1"/>
    </row>
    <row r="9" spans="1:10" ht="15.75" thickBot="1" x14ac:dyDescent="0.3">
      <c r="A9" s="20"/>
      <c r="B9" s="25" t="s">
        <v>72</v>
      </c>
      <c r="C9" s="5"/>
      <c r="D9" s="32">
        <v>112000</v>
      </c>
      <c r="E9" s="32">
        <v>10775.47</v>
      </c>
      <c r="F9" s="32"/>
      <c r="G9" s="32"/>
      <c r="H9" s="32">
        <v>101224.53</v>
      </c>
      <c r="I9" s="13">
        <f>+(GETPIVOTDATA("Somme de Total dépenses",$A$3,"Produits escomptés du CPD et du Plan Stratégique","Output 1.1","Sous-produits ","Produit 2   ")+GETPIVOTDATA("Somme de Advance",$A$3,"Produits escomptés du CPD et du Plan Stratégique","Output 1.1","Sous-produits ","Produit 2   ")+GETPIVOTDATA("Somme de PO",$A$3,"Produits escomptés du CPD et du Plan Stratégique","Output 1.1","Sous-produits ","Produit 2   "))/GETPIVOTDATA("Somme de Budget",$A$3,"Produits escomptés du CPD et du Plan Stratégique","Output 1.1","Sous-produits ","Produit 2   ")</f>
        <v>9.620955357142856E-2</v>
      </c>
      <c r="J9" s="1"/>
    </row>
    <row r="10" spans="1:10" x14ac:dyDescent="0.25">
      <c r="A10" s="23"/>
      <c r="B10" s="19" t="s">
        <v>26</v>
      </c>
      <c r="C10" s="16" t="s">
        <v>99</v>
      </c>
      <c r="D10" s="32">
        <v>10474</v>
      </c>
      <c r="E10" s="32">
        <v>0</v>
      </c>
      <c r="F10" s="32"/>
      <c r="G10" s="32"/>
      <c r="H10" s="32">
        <v>10474</v>
      </c>
      <c r="I10" s="13">
        <f>+(GETPIVOTDATA("Somme de Total dépenses",$A$3,"Produits escomptés du CPD et du Plan Stratégique","Output 1.1","Sous-produits ","Produit 4","Activités Planifiées","Organiser les activités d'échange d'expériences.")+GETPIVOTDATA("Somme de Advance",$A$3,"Produits escomptés du CPD et du Plan Stratégique","Output 1.1","Sous-produits ","Produit 4","Activités Planifiées","Organiser les activités d'échange d'expériences.")+GETPIVOTDATA("Somme de PO",$A$3,"Produits escomptés du CPD et du Plan Stratégique","Output 1.1","Sous-produits ","Produit 4","Activités Planifiées","Organiser les activités d'échange d'expériences."))/GETPIVOTDATA("Somme de Budget",$A$3,"Produits escomptés du CPD et du Plan Stratégique","Output 1.1","Sous-produits ","Produit 4","Activités Planifiées","Organiser les activités d'échange d'expériences.")</f>
        <v>0</v>
      </c>
      <c r="J10" s="1"/>
    </row>
    <row r="11" spans="1:10" x14ac:dyDescent="0.25">
      <c r="A11" s="23"/>
      <c r="B11" s="20"/>
      <c r="C11" s="16" t="s">
        <v>98</v>
      </c>
      <c r="D11" s="32">
        <v>160000</v>
      </c>
      <c r="E11" s="32">
        <v>0</v>
      </c>
      <c r="F11" s="32"/>
      <c r="G11" s="32"/>
      <c r="H11" s="32">
        <v>160000</v>
      </c>
      <c r="I11" s="13">
        <f>+(GETPIVOTDATA("Somme de Total dépenses",$A$3,"Produits escomptés du CPD et du Plan Stratégique","Output 1.1","Sous-produits ","Produit 4","Activités Planifiées"," Appuyer au moins 8 projets de développement de l'économie locale en tenant compte des besoins spécifiques et stratégiques des hommes et des femmes")+GETPIVOTDATA("Somme de Advance",$A$3,"Produits escomptés du CPD et du Plan Stratégique","Output 1.1","Sous-produits ","Produit 4","Activités Planifiées"," Appuyer au moins 8 projets de développement de l'économie locale en tenant compte des besoins spécifiques et stratégiques des hommes et des femmes")+GETPIVOTDATA("Somme de PO",$A$3,"Produits escomptés du CPD et du Plan Stratégique","Output 1.1","Sous-produits ","Produit 4","Activités Planifiées"," Appuyer au moins 8 projets de développement de l'économie locale en tenant compte des besoins spécifiques et stratégiques des hommes et des femmes"))/GETPIVOTDATA("Somme de Budget",$A$3,"Produits escomptés du CPD et du Plan Stratégique","Output 1.1","Sous-produits ","Produit 4","Activités Planifiées"," Appuyer au moins 8 projets de développement de l'économie locale en tenant compte des besoins spécifiques et stratégiques des hommes et des femmes")</f>
        <v>0</v>
      </c>
      <c r="J11" s="1"/>
    </row>
    <row r="12" spans="1:10" ht="15.75" thickBot="1" x14ac:dyDescent="0.3">
      <c r="A12" s="23"/>
      <c r="B12" s="21"/>
      <c r="C12" s="16" t="s">
        <v>97</v>
      </c>
      <c r="D12" s="32">
        <v>50000</v>
      </c>
      <c r="E12" s="32">
        <v>0</v>
      </c>
      <c r="F12" s="32"/>
      <c r="G12" s="32"/>
      <c r="H12" s="32">
        <v>50000</v>
      </c>
      <c r="I12" s="13">
        <f>+(GETPIVOTDATA("Somme de Total dépenses",$A$3,"Produits escomptés du CPD et du Plan Stratégique","Output 1.1","Sous-produits ","Produit 4","Activités Planifiées","Projets stratégiques DEL : Chaines de valeur développées autour des filières porteuses au niveau de territoire  (coopératives avec le MDC) ")+GETPIVOTDATA("Somme de Advance",$A$3,"Produits escomptés du CPD et du Plan Stratégique","Output 1.1","Sous-produits ","Produit 4","Activités Planifiées","Projets stratégiques DEL : Chaines de valeur développées autour des filières porteuses au niveau de territoire  (coopératives avec le MDC) ")+GETPIVOTDATA("Somme de PO",$A$3,"Produits escomptés du CPD et du Plan Stratégique","Output 1.1","Sous-produits ","Produit 4","Activités Planifiées","Projets stratégiques DEL : Chaines de valeur développées autour des filières porteuses au niveau de territoire  (coopératives avec le MDC) "))/GETPIVOTDATA("Somme de Budget",$A$3,"Produits escomptés du CPD et du Plan Stratégique","Output 1.1","Sous-produits ","Produit 4","Activités Planifiées","Projets stratégiques DEL : Chaines de valeur développées autour des filières porteuses au niveau de territoire  (coopératives avec le MDC) ")</f>
        <v>0</v>
      </c>
      <c r="J12" s="1"/>
    </row>
    <row r="13" spans="1:10" ht="15.75" thickBot="1" x14ac:dyDescent="0.3">
      <c r="A13" s="21"/>
      <c r="B13" s="24" t="s">
        <v>73</v>
      </c>
      <c r="C13" s="5"/>
      <c r="D13" s="32">
        <v>220474</v>
      </c>
      <c r="E13" s="32">
        <v>0</v>
      </c>
      <c r="F13" s="32"/>
      <c r="G13" s="32"/>
      <c r="H13" s="32">
        <v>220474</v>
      </c>
      <c r="I13" s="13">
        <f>+(GETPIVOTDATA("Somme de Total dépenses",$A$3,"Produits escomptés du CPD et du Plan Stratégique","Output 1.1","Sous-produits ","Produit 4")+GETPIVOTDATA("Somme de Advance",$A$3,"Produits escomptés du CPD et du Plan Stratégique","Output 1.1","Sous-produits ","Produit 4")+GETPIVOTDATA("Somme de PO",$A$3,"Produits escomptés du CPD et du Plan Stratégique","Output 1.1","Sous-produits ","Produit 4"))/GETPIVOTDATA("Somme de Budget",$A$3,"Produits escomptés du CPD et du Plan Stratégique","Output 1.1","Sous-produits ","Produit 4")</f>
        <v>0</v>
      </c>
      <c r="J13" s="1"/>
    </row>
    <row r="14" spans="1:10" x14ac:dyDescent="0.25">
      <c r="A14" s="18" t="s">
        <v>67</v>
      </c>
      <c r="B14" s="5"/>
      <c r="C14" s="5"/>
      <c r="D14" s="32">
        <v>332474</v>
      </c>
      <c r="E14" s="32">
        <v>10775.47</v>
      </c>
      <c r="F14" s="32"/>
      <c r="G14" s="32"/>
      <c r="H14" s="32">
        <v>321698.53000000003</v>
      </c>
      <c r="I14" s="13">
        <f>+(+GETPIVOTDATA("Somme de Total dépenses",$A$3,"Produits escomptés du CPD et du Plan Stratégique","Output 1.1")+GETPIVOTDATA("Somme de Advance",$A$3,"Produits escomptés du CPD et du Plan Stratégique","Output 1.1")+GETPIVOTDATA("Somme de PO",$A$3,"Produits escomptés du CPD et du Plan Stratégique","Output 1.1"))/GETPIVOTDATA("Somme de Budget",$A$3,"Produits escomptés du CPD et du Plan Stratégique","Output 1.1")</f>
        <v>3.2409962884315767E-2</v>
      </c>
      <c r="J14" s="1"/>
    </row>
    <row r="15" spans="1:10" ht="30" x14ac:dyDescent="0.25">
      <c r="A15" s="14" t="s">
        <v>13</v>
      </c>
      <c r="B15" s="14" t="s">
        <v>21</v>
      </c>
      <c r="C15" s="12" t="s">
        <v>78</v>
      </c>
      <c r="D15" s="32">
        <v>21573</v>
      </c>
      <c r="E15" s="32">
        <v>55708.12000000001</v>
      </c>
      <c r="F15" s="32"/>
      <c r="G15" s="32"/>
      <c r="H15" s="32">
        <v>-34135.12000000001</v>
      </c>
      <c r="I15" s="1"/>
      <c r="J15" s="1"/>
    </row>
    <row r="16" spans="1:10" ht="30" x14ac:dyDescent="0.25">
      <c r="A16" s="1"/>
      <c r="B16" s="1"/>
      <c r="C16" s="12" t="s">
        <v>79</v>
      </c>
      <c r="D16" s="32">
        <v>50000</v>
      </c>
      <c r="E16" s="32">
        <v>0</v>
      </c>
      <c r="F16" s="32"/>
      <c r="G16" s="32"/>
      <c r="H16" s="32">
        <v>50000</v>
      </c>
      <c r="I16" s="1"/>
      <c r="J16" s="1"/>
    </row>
    <row r="17" spans="1:10" x14ac:dyDescent="0.25">
      <c r="A17" s="1"/>
      <c r="B17" s="1"/>
      <c r="C17" s="12" t="s">
        <v>80</v>
      </c>
      <c r="D17" s="32">
        <v>1726</v>
      </c>
      <c r="E17" s="32">
        <v>0</v>
      </c>
      <c r="F17" s="32"/>
      <c r="G17" s="32"/>
      <c r="H17" s="32">
        <v>1726</v>
      </c>
      <c r="I17" s="1"/>
      <c r="J17" s="1"/>
    </row>
    <row r="18" spans="1:10" x14ac:dyDescent="0.25">
      <c r="A18" s="1"/>
      <c r="B18" s="12" t="s">
        <v>74</v>
      </c>
      <c r="C18" s="5"/>
      <c r="D18" s="32">
        <v>73299</v>
      </c>
      <c r="E18" s="32">
        <v>55708.12000000001</v>
      </c>
      <c r="F18" s="32"/>
      <c r="G18" s="32"/>
      <c r="H18" s="32">
        <v>17590.87999999999</v>
      </c>
      <c r="I18" s="1"/>
      <c r="J18" s="1"/>
    </row>
    <row r="19" spans="1:10" x14ac:dyDescent="0.25">
      <c r="A19" s="12" t="s">
        <v>68</v>
      </c>
      <c r="B19" s="5"/>
      <c r="C19" s="5"/>
      <c r="D19" s="32">
        <v>73299</v>
      </c>
      <c r="E19" s="32">
        <v>55708.12000000001</v>
      </c>
      <c r="F19" s="32"/>
      <c r="G19" s="32"/>
      <c r="H19" s="32">
        <v>17590.87999999999</v>
      </c>
      <c r="I19" s="1"/>
      <c r="J19" s="1"/>
    </row>
    <row r="20" spans="1:10" x14ac:dyDescent="0.25">
      <c r="A20" s="14" t="s">
        <v>19</v>
      </c>
      <c r="B20" s="14" t="s">
        <v>23</v>
      </c>
      <c r="C20" s="14" t="s">
        <v>88</v>
      </c>
      <c r="D20" s="32">
        <v>121487</v>
      </c>
      <c r="E20" s="32">
        <v>0</v>
      </c>
      <c r="F20" s="32"/>
      <c r="G20" s="32"/>
      <c r="H20" s="32">
        <v>121487</v>
      </c>
      <c r="I20" s="1"/>
      <c r="J20" s="1"/>
    </row>
    <row r="21" spans="1:10" x14ac:dyDescent="0.25">
      <c r="A21" s="1"/>
      <c r="B21" s="1"/>
      <c r="C21" s="14" t="s">
        <v>89</v>
      </c>
      <c r="D21" s="32">
        <v>0</v>
      </c>
      <c r="E21" s="32">
        <v>0</v>
      </c>
      <c r="F21" s="32"/>
      <c r="G21" s="32"/>
      <c r="H21" s="32">
        <v>0</v>
      </c>
      <c r="I21" s="1"/>
      <c r="J21" s="1"/>
    </row>
    <row r="22" spans="1:10" x14ac:dyDescent="0.25">
      <c r="A22" s="1"/>
      <c r="B22" s="1"/>
      <c r="C22" s="14" t="s">
        <v>91</v>
      </c>
      <c r="D22" s="32">
        <v>5000</v>
      </c>
      <c r="E22" s="32">
        <v>0</v>
      </c>
      <c r="F22" s="32"/>
      <c r="G22" s="32"/>
      <c r="H22" s="32">
        <v>5000</v>
      </c>
      <c r="I22" s="1"/>
      <c r="J22" s="1"/>
    </row>
    <row r="23" spans="1:10" x14ac:dyDescent="0.25">
      <c r="A23" s="1"/>
      <c r="B23" s="1"/>
      <c r="C23" s="14" t="s">
        <v>92</v>
      </c>
      <c r="D23" s="32">
        <v>10000</v>
      </c>
      <c r="E23" s="32">
        <v>0</v>
      </c>
      <c r="F23" s="32"/>
      <c r="G23" s="32"/>
      <c r="H23" s="32">
        <v>10000</v>
      </c>
      <c r="I23" s="1"/>
      <c r="J23" s="1"/>
    </row>
    <row r="24" spans="1:10" x14ac:dyDescent="0.25">
      <c r="A24" s="1"/>
      <c r="B24" s="1"/>
      <c r="C24" s="14" t="s">
        <v>94</v>
      </c>
      <c r="D24" s="32">
        <v>10000</v>
      </c>
      <c r="E24" s="32">
        <v>0</v>
      </c>
      <c r="F24" s="32"/>
      <c r="G24" s="32"/>
      <c r="H24" s="32">
        <v>10000</v>
      </c>
      <c r="I24" s="1"/>
      <c r="J24" s="1"/>
    </row>
    <row r="25" spans="1:10" x14ac:dyDescent="0.25">
      <c r="A25" s="1"/>
      <c r="B25" s="1"/>
      <c r="C25" s="14" t="s">
        <v>95</v>
      </c>
      <c r="D25" s="32">
        <v>20000</v>
      </c>
      <c r="E25" s="32">
        <v>0</v>
      </c>
      <c r="F25" s="32"/>
      <c r="G25" s="32"/>
      <c r="H25" s="32">
        <v>20000</v>
      </c>
      <c r="I25" s="1"/>
      <c r="J25" s="1"/>
    </row>
    <row r="26" spans="1:10" x14ac:dyDescent="0.25">
      <c r="A26" s="1"/>
      <c r="B26" s="12" t="s">
        <v>75</v>
      </c>
      <c r="C26" s="5"/>
      <c r="D26" s="32">
        <v>166487</v>
      </c>
      <c r="E26" s="32">
        <v>0</v>
      </c>
      <c r="F26" s="32"/>
      <c r="G26" s="32"/>
      <c r="H26" s="32">
        <v>166487</v>
      </c>
      <c r="I26" s="1"/>
      <c r="J26" s="1"/>
    </row>
    <row r="27" spans="1:10" x14ac:dyDescent="0.25">
      <c r="A27" s="12" t="s">
        <v>69</v>
      </c>
      <c r="B27" s="5"/>
      <c r="C27" s="5"/>
      <c r="D27" s="32">
        <v>166487</v>
      </c>
      <c r="E27" s="32">
        <v>0</v>
      </c>
      <c r="F27" s="32"/>
      <c r="G27" s="32"/>
      <c r="H27" s="32">
        <v>166487</v>
      </c>
      <c r="I27" s="1"/>
      <c r="J27" s="1"/>
    </row>
    <row r="28" spans="1:10" x14ac:dyDescent="0.25">
      <c r="A28" s="14" t="s">
        <v>17</v>
      </c>
      <c r="B28" s="14" t="s">
        <v>28</v>
      </c>
      <c r="C28" s="14" t="s">
        <v>80</v>
      </c>
      <c r="D28" s="32">
        <v>800</v>
      </c>
      <c r="E28" s="32">
        <v>0</v>
      </c>
      <c r="F28" s="32"/>
      <c r="G28" s="32"/>
      <c r="H28" s="32">
        <v>800</v>
      </c>
      <c r="I28" s="1"/>
      <c r="J28" s="1"/>
    </row>
    <row r="29" spans="1:10" x14ac:dyDescent="0.25">
      <c r="A29" s="1"/>
      <c r="B29" s="1"/>
      <c r="C29" s="14" t="s">
        <v>103</v>
      </c>
      <c r="D29" s="32">
        <v>10000</v>
      </c>
      <c r="E29" s="32">
        <v>0</v>
      </c>
      <c r="F29" s="32"/>
      <c r="G29" s="32"/>
      <c r="H29" s="32">
        <v>10000</v>
      </c>
      <c r="I29" s="1"/>
      <c r="J29" s="1"/>
    </row>
    <row r="30" spans="1:10" x14ac:dyDescent="0.25">
      <c r="A30" s="1"/>
      <c r="B30" s="1"/>
      <c r="C30" s="14" t="s">
        <v>106</v>
      </c>
      <c r="D30" s="32">
        <v>5000</v>
      </c>
      <c r="E30" s="32">
        <v>0</v>
      </c>
      <c r="F30" s="32"/>
      <c r="G30" s="32"/>
      <c r="H30" s="32">
        <v>5000</v>
      </c>
      <c r="I30" s="1"/>
      <c r="J30" s="1"/>
    </row>
    <row r="31" spans="1:10" x14ac:dyDescent="0.25">
      <c r="A31" s="1"/>
      <c r="B31" s="1"/>
      <c r="C31" s="14" t="s">
        <v>107</v>
      </c>
      <c r="D31" s="32">
        <v>15000</v>
      </c>
      <c r="E31" s="32">
        <v>0</v>
      </c>
      <c r="F31" s="32"/>
      <c r="G31" s="32"/>
      <c r="H31" s="32">
        <v>15000</v>
      </c>
      <c r="I31" s="1"/>
      <c r="J31" s="1"/>
    </row>
    <row r="32" spans="1:10" x14ac:dyDescent="0.25">
      <c r="A32" s="1"/>
      <c r="B32" s="1"/>
      <c r="C32" s="14" t="s">
        <v>112</v>
      </c>
      <c r="D32" s="32">
        <v>10000</v>
      </c>
      <c r="E32" s="32">
        <v>0</v>
      </c>
      <c r="F32" s="32"/>
      <c r="G32" s="32"/>
      <c r="H32" s="32">
        <v>10000</v>
      </c>
      <c r="I32" s="1"/>
      <c r="J32" s="1"/>
    </row>
    <row r="33" spans="1:10" x14ac:dyDescent="0.25">
      <c r="A33" s="1"/>
      <c r="B33" s="1"/>
      <c r="C33" s="14" t="s">
        <v>113</v>
      </c>
      <c r="D33" s="32">
        <v>155000</v>
      </c>
      <c r="E33" s="32">
        <v>0</v>
      </c>
      <c r="F33" s="32"/>
      <c r="G33" s="32"/>
      <c r="H33" s="32">
        <v>155000</v>
      </c>
      <c r="I33" s="1"/>
      <c r="J33" s="1"/>
    </row>
    <row r="34" spans="1:10" x14ac:dyDescent="0.25">
      <c r="A34" s="1"/>
      <c r="B34" s="1"/>
      <c r="C34" s="14" t="s">
        <v>114</v>
      </c>
      <c r="D34" s="32">
        <v>5000</v>
      </c>
      <c r="E34" s="32">
        <v>0</v>
      </c>
      <c r="F34" s="32"/>
      <c r="G34" s="32"/>
      <c r="H34" s="32">
        <v>5000</v>
      </c>
      <c r="I34" s="1"/>
      <c r="J34" s="1"/>
    </row>
    <row r="35" spans="1:10" x14ac:dyDescent="0.25">
      <c r="A35" s="1"/>
      <c r="B35" s="12" t="s">
        <v>76</v>
      </c>
      <c r="C35" s="5"/>
      <c r="D35" s="32">
        <v>200800</v>
      </c>
      <c r="E35" s="32">
        <v>0</v>
      </c>
      <c r="F35" s="32"/>
      <c r="G35" s="32"/>
      <c r="H35" s="32">
        <v>200800</v>
      </c>
      <c r="I35" s="15"/>
      <c r="J35" s="15"/>
    </row>
    <row r="36" spans="1:10" x14ac:dyDescent="0.25">
      <c r="A36" s="12" t="s">
        <v>70</v>
      </c>
      <c r="B36" s="5"/>
      <c r="C36" s="5"/>
      <c r="D36" s="32">
        <v>200800</v>
      </c>
      <c r="E36" s="32">
        <v>0</v>
      </c>
      <c r="F36" s="32"/>
      <c r="G36" s="32"/>
      <c r="H36" s="32">
        <v>200800</v>
      </c>
      <c r="I36" s="15"/>
      <c r="J36" s="15"/>
    </row>
    <row r="37" spans="1:10" ht="30" x14ac:dyDescent="0.25">
      <c r="A37" s="14" t="s">
        <v>59</v>
      </c>
      <c r="B37" s="14" t="s">
        <v>59</v>
      </c>
      <c r="C37" s="12" t="s">
        <v>36</v>
      </c>
      <c r="D37" s="32">
        <v>480000</v>
      </c>
      <c r="E37" s="32">
        <v>4341.76</v>
      </c>
      <c r="F37" s="32"/>
      <c r="G37" s="32"/>
      <c r="H37" s="32">
        <v>475658.23999999999</v>
      </c>
      <c r="I37" s="15"/>
      <c r="J37" s="15"/>
    </row>
    <row r="38" spans="1:10" x14ac:dyDescent="0.25">
      <c r="A38" s="1"/>
      <c r="B38" s="1"/>
      <c r="C38" s="14" t="s">
        <v>33</v>
      </c>
      <c r="D38" s="32">
        <v>11500</v>
      </c>
      <c r="E38" s="32">
        <v>0</v>
      </c>
      <c r="F38" s="32"/>
      <c r="G38" s="32"/>
      <c r="H38" s="32">
        <v>11500</v>
      </c>
      <c r="I38" s="15"/>
      <c r="J38" s="15"/>
    </row>
    <row r="39" spans="1:10" x14ac:dyDescent="0.25">
      <c r="A39" s="1"/>
      <c r="B39" s="1"/>
      <c r="C39" s="14" t="s">
        <v>34</v>
      </c>
      <c r="D39" s="32">
        <v>11000</v>
      </c>
      <c r="E39" s="32">
        <v>0</v>
      </c>
      <c r="F39" s="32"/>
      <c r="G39" s="32"/>
      <c r="H39" s="32">
        <v>11000</v>
      </c>
      <c r="I39" s="15"/>
      <c r="J39" s="15"/>
    </row>
    <row r="40" spans="1:10" x14ac:dyDescent="0.25">
      <c r="A40" s="1"/>
      <c r="B40" s="1"/>
      <c r="C40" s="14" t="s">
        <v>35</v>
      </c>
      <c r="D40" s="32">
        <v>5000</v>
      </c>
      <c r="E40" s="32">
        <v>1643.31</v>
      </c>
      <c r="F40" s="32"/>
      <c r="G40" s="32"/>
      <c r="H40" s="32">
        <v>3356.69</v>
      </c>
      <c r="I40" s="15"/>
      <c r="J40" s="15"/>
    </row>
    <row r="41" spans="1:10" x14ac:dyDescent="0.25">
      <c r="A41" s="1"/>
      <c r="B41" s="1"/>
      <c r="C41" s="14" t="s">
        <v>115</v>
      </c>
      <c r="D41" s="32">
        <v>40000</v>
      </c>
      <c r="E41" s="32">
        <v>1592.5399999999993</v>
      </c>
      <c r="F41" s="32"/>
      <c r="G41" s="32"/>
      <c r="H41" s="32">
        <v>38407.46</v>
      </c>
      <c r="I41" s="15"/>
      <c r="J41" s="15"/>
    </row>
    <row r="42" spans="1:10" x14ac:dyDescent="0.25">
      <c r="A42" s="1"/>
      <c r="B42" s="1"/>
      <c r="C42" s="14" t="s">
        <v>117</v>
      </c>
      <c r="D42" s="32">
        <v>20000</v>
      </c>
      <c r="E42" s="32">
        <v>838.8599999999999</v>
      </c>
      <c r="F42" s="32"/>
      <c r="G42" s="32"/>
      <c r="H42" s="32">
        <v>19161.14</v>
      </c>
      <c r="I42" s="15"/>
      <c r="J42" s="15"/>
    </row>
    <row r="43" spans="1:10" x14ac:dyDescent="0.25">
      <c r="A43" s="1"/>
      <c r="B43" s="1"/>
      <c r="C43" s="14" t="s">
        <v>119</v>
      </c>
      <c r="D43" s="32">
        <v>45000</v>
      </c>
      <c r="E43" s="32">
        <v>0</v>
      </c>
      <c r="F43" s="32"/>
      <c r="G43" s="32"/>
      <c r="H43" s="32">
        <v>45000</v>
      </c>
      <c r="I43" s="15"/>
      <c r="J43" s="15"/>
    </row>
    <row r="44" spans="1:10" x14ac:dyDescent="0.25">
      <c r="A44" s="1"/>
      <c r="B44" s="1"/>
      <c r="C44" s="14" t="s">
        <v>122</v>
      </c>
      <c r="D44" s="32">
        <v>10000</v>
      </c>
      <c r="E44" s="32">
        <v>0</v>
      </c>
      <c r="F44" s="32"/>
      <c r="G44" s="32"/>
      <c r="H44" s="32">
        <v>10000</v>
      </c>
      <c r="I44" s="15"/>
      <c r="J44" s="15"/>
    </row>
    <row r="45" spans="1:10" x14ac:dyDescent="0.25">
      <c r="A45" s="1"/>
      <c r="B45" s="1"/>
      <c r="C45" s="14" t="s">
        <v>123</v>
      </c>
      <c r="D45" s="32">
        <v>5000</v>
      </c>
      <c r="E45" s="32">
        <v>0</v>
      </c>
      <c r="F45" s="32"/>
      <c r="G45" s="32"/>
      <c r="H45" s="32">
        <v>5000</v>
      </c>
      <c r="I45" s="15"/>
      <c r="J45" s="15"/>
    </row>
    <row r="46" spans="1:10" x14ac:dyDescent="0.25">
      <c r="A46" s="1"/>
      <c r="B46" s="1"/>
      <c r="C46" s="14" t="s">
        <v>125</v>
      </c>
      <c r="D46" s="32">
        <v>115513</v>
      </c>
      <c r="E46" s="32">
        <v>0</v>
      </c>
      <c r="F46" s="32"/>
      <c r="G46" s="32"/>
      <c r="H46" s="32">
        <v>115513</v>
      </c>
      <c r="I46" s="15"/>
      <c r="J46" s="15"/>
    </row>
    <row r="47" spans="1:10" x14ac:dyDescent="0.25">
      <c r="A47" s="1"/>
      <c r="B47" s="12" t="s">
        <v>71</v>
      </c>
      <c r="C47" s="5"/>
      <c r="D47" s="32">
        <v>743013</v>
      </c>
      <c r="E47" s="32">
        <v>8416.4699999999993</v>
      </c>
      <c r="F47" s="32"/>
      <c r="G47" s="32"/>
      <c r="H47" s="32">
        <v>734596.53</v>
      </c>
      <c r="I47" s="15"/>
      <c r="J47" s="15"/>
    </row>
    <row r="48" spans="1:10" x14ac:dyDescent="0.25">
      <c r="A48" s="12" t="s">
        <v>71</v>
      </c>
      <c r="B48" s="5"/>
      <c r="C48" s="5"/>
      <c r="D48" s="32">
        <v>743013</v>
      </c>
      <c r="E48" s="32">
        <v>8416.4699999999993</v>
      </c>
      <c r="F48" s="32"/>
      <c r="G48" s="32"/>
      <c r="H48" s="32">
        <v>734596.53</v>
      </c>
      <c r="I48" s="15"/>
      <c r="J48" s="15"/>
    </row>
    <row r="49" spans="1:10" x14ac:dyDescent="0.25">
      <c r="A49" s="12" t="s">
        <v>60</v>
      </c>
      <c r="B49" s="5"/>
      <c r="C49" s="5"/>
      <c r="D49" s="32">
        <v>1516073</v>
      </c>
      <c r="E49" s="32">
        <v>74900.06</v>
      </c>
      <c r="F49" s="32"/>
      <c r="G49" s="32"/>
      <c r="H49" s="32">
        <v>1441172.9399999997</v>
      </c>
      <c r="I49" s="15"/>
      <c r="J49" s="15"/>
    </row>
  </sheetData>
  <mergeCells count="1">
    <mergeCell ref="A1:J1"/>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5"/>
  <sheetViews>
    <sheetView tabSelected="1" topLeftCell="E4" workbookViewId="0">
      <pane xSplit="5" ySplit="3" topLeftCell="R7" activePane="bottomRight" state="frozen"/>
      <selection activeCell="E4" sqref="E4"/>
      <selection pane="topRight" activeCell="J4" sqref="J4"/>
      <selection pane="bottomLeft" activeCell="E7" sqref="E7"/>
      <selection pane="bottomRight" activeCell="L10" sqref="L10"/>
    </sheetView>
  </sheetViews>
  <sheetFormatPr baseColWidth="10" defaultRowHeight="15" x14ac:dyDescent="0.25"/>
  <cols>
    <col min="1" max="2" width="17.42578125" customWidth="1"/>
    <col min="4" max="4" width="14.28515625" customWidth="1"/>
    <col min="5" max="5" width="14.42578125" style="4" customWidth="1"/>
    <col min="6" max="6" width="17.7109375" style="4" customWidth="1"/>
    <col min="7" max="7" width="8.140625" customWidth="1"/>
    <col min="8" max="8" width="71.7109375" style="4" customWidth="1"/>
    <col min="9" max="9" width="12.85546875" style="7" bestFit="1" customWidth="1"/>
    <col min="13" max="13" width="11.42578125" style="7"/>
    <col min="17" max="17" width="11.42578125" style="7"/>
    <col min="21" max="21" width="11.42578125" style="7"/>
    <col min="25" max="25" width="11.42578125" style="7"/>
    <col min="28" max="28" width="11.42578125" style="7"/>
    <col min="31" max="31" width="11.42578125" style="11"/>
    <col min="32" max="32" width="12.5703125" style="11" customWidth="1"/>
    <col min="33" max="33" width="16.85546875" customWidth="1"/>
  </cols>
  <sheetData>
    <row r="1" spans="1:33" ht="18.75" x14ac:dyDescent="0.3">
      <c r="A1" s="2"/>
      <c r="B1" s="2"/>
    </row>
    <row r="2" spans="1:33" ht="18.75" x14ac:dyDescent="0.3">
      <c r="A2" s="2"/>
      <c r="B2" s="2"/>
    </row>
    <row r="3" spans="1:33" ht="18.75" x14ac:dyDescent="0.3">
      <c r="A3" s="2" t="s">
        <v>5</v>
      </c>
      <c r="B3" s="2">
        <v>80872</v>
      </c>
    </row>
    <row r="4" spans="1:33" ht="18.75" x14ac:dyDescent="0.3">
      <c r="A4" s="2" t="s">
        <v>6</v>
      </c>
      <c r="B4" s="2">
        <v>90411</v>
      </c>
    </row>
    <row r="5" spans="1:33" ht="15.75" thickBot="1" x14ac:dyDescent="0.3"/>
    <row r="6" spans="1:33" s="3" customFormat="1" ht="57.75" thickBot="1" x14ac:dyDescent="0.25">
      <c r="A6" s="41" t="s">
        <v>4</v>
      </c>
      <c r="B6" s="42" t="s">
        <v>11</v>
      </c>
      <c r="C6" s="42" t="s">
        <v>3</v>
      </c>
      <c r="D6" s="42" t="s">
        <v>12</v>
      </c>
      <c r="E6" s="42" t="s">
        <v>77</v>
      </c>
      <c r="F6" s="42" t="s">
        <v>30</v>
      </c>
      <c r="G6" s="42" t="s">
        <v>1</v>
      </c>
      <c r="H6" s="42" t="s">
        <v>2</v>
      </c>
      <c r="I6" s="43" t="s">
        <v>0</v>
      </c>
      <c r="J6" s="44">
        <v>40544</v>
      </c>
      <c r="K6" s="44">
        <v>40575</v>
      </c>
      <c r="L6" s="44">
        <v>40603</v>
      </c>
      <c r="M6" s="43" t="s">
        <v>473</v>
      </c>
      <c r="N6" s="44">
        <v>40634</v>
      </c>
      <c r="O6" s="44">
        <v>40664</v>
      </c>
      <c r="P6" s="44">
        <v>40695</v>
      </c>
      <c r="Q6" s="43" t="s">
        <v>474</v>
      </c>
      <c r="R6" s="44">
        <v>40725</v>
      </c>
      <c r="S6" s="44">
        <v>40756</v>
      </c>
      <c r="T6" s="44">
        <v>40787</v>
      </c>
      <c r="U6" s="43" t="s">
        <v>471</v>
      </c>
      <c r="V6" s="44">
        <v>40817</v>
      </c>
      <c r="W6" s="44">
        <v>40848</v>
      </c>
      <c r="X6" s="44">
        <v>40885</v>
      </c>
      <c r="Y6" s="43" t="s">
        <v>472</v>
      </c>
      <c r="Z6" s="45" t="s">
        <v>7</v>
      </c>
      <c r="AA6" s="45" t="s">
        <v>8</v>
      </c>
      <c r="AB6" s="43" t="s">
        <v>475</v>
      </c>
      <c r="AC6" s="44" t="s">
        <v>62</v>
      </c>
      <c r="AD6" s="51" t="s">
        <v>9</v>
      </c>
      <c r="AE6" s="46" t="s">
        <v>468</v>
      </c>
      <c r="AF6" s="47" t="s">
        <v>470</v>
      </c>
      <c r="AG6" s="48" t="s">
        <v>10</v>
      </c>
    </row>
    <row r="7" spans="1:33" ht="31.5" customHeight="1" x14ac:dyDescent="0.25">
      <c r="A7" s="35" t="s">
        <v>13</v>
      </c>
      <c r="B7" s="35" t="s">
        <v>14</v>
      </c>
      <c r="C7" s="35" t="s">
        <v>21</v>
      </c>
      <c r="D7" s="35" t="s">
        <v>20</v>
      </c>
      <c r="E7" s="36" t="s">
        <v>38</v>
      </c>
      <c r="F7" s="36" t="s">
        <v>37</v>
      </c>
      <c r="G7" s="35" t="s">
        <v>41</v>
      </c>
      <c r="H7" s="36" t="s">
        <v>78</v>
      </c>
      <c r="I7" s="37">
        <v>54573</v>
      </c>
      <c r="J7" s="35">
        <f ca="1">SUMIF('Exp Jan'!AG:AH,G7,'Exp Jan'!AH:AH)</f>
        <v>0</v>
      </c>
      <c r="K7" s="1">
        <f ca="1">SUMIF('Exp Fev'!AG:AH,G7,'Exp Fev'!AH:AH)</f>
        <v>55708.12000000001</v>
      </c>
      <c r="L7" s="35"/>
      <c r="M7" s="37"/>
      <c r="N7" s="35"/>
      <c r="O7" s="35"/>
      <c r="P7" s="35"/>
      <c r="Q7" s="37"/>
      <c r="R7" s="35"/>
      <c r="S7" s="35"/>
      <c r="T7" s="35"/>
      <c r="U7" s="37">
        <v>54573</v>
      </c>
      <c r="V7" s="35"/>
      <c r="W7" s="35"/>
      <c r="X7" s="35"/>
      <c r="Y7" s="37"/>
      <c r="Z7" s="35"/>
      <c r="AA7" s="35"/>
      <c r="AB7" s="37"/>
      <c r="AC7" s="49">
        <f t="shared" ref="AC7:AC44" ca="1" si="0">SUM(J7:X7)</f>
        <v>110281.12000000001</v>
      </c>
      <c r="AD7" s="38">
        <f t="shared" ref="AD7:AD44" ca="1" si="1">I7-AC7-Z7-AA7</f>
        <v>-55708.12000000001</v>
      </c>
      <c r="AE7" s="39">
        <f t="shared" ref="AE7:AE44" ca="1" si="2">+(AC7+Z7+AA7)/I7</f>
        <v>2.0208000293185275</v>
      </c>
      <c r="AF7" s="40" t="str">
        <f t="shared" ref="AF7:AF44" ca="1" si="3">IF(AD7&lt;I7,"Overspent","Underspent")</f>
        <v>Overspent</v>
      </c>
      <c r="AG7" s="35"/>
    </row>
    <row r="8" spans="1:33" ht="31.5" customHeight="1" x14ac:dyDescent="0.25">
      <c r="A8" s="1" t="s">
        <v>13</v>
      </c>
      <c r="B8" s="1" t="s">
        <v>14</v>
      </c>
      <c r="C8" s="1" t="s">
        <v>21</v>
      </c>
      <c r="D8" s="1" t="s">
        <v>20</v>
      </c>
      <c r="E8" s="5" t="s">
        <v>38</v>
      </c>
      <c r="F8" s="5" t="s">
        <v>37</v>
      </c>
      <c r="G8" s="1" t="s">
        <v>45</v>
      </c>
      <c r="H8" s="5" t="s">
        <v>79</v>
      </c>
      <c r="I8" s="9">
        <v>50000</v>
      </c>
      <c r="J8" s="1">
        <f ca="1">SUMIF('Exp Jan'!AG:AH,G8,'Exp Jan'!AH:AH)</f>
        <v>0</v>
      </c>
      <c r="K8" s="1">
        <f ca="1">SUMIF('Exp Fev'!AG:AH,G8,'Exp Fev'!AH:AH)</f>
        <v>0</v>
      </c>
      <c r="L8" s="1"/>
      <c r="M8" s="9"/>
      <c r="N8" s="1"/>
      <c r="O8" s="1"/>
      <c r="P8" s="1"/>
      <c r="Q8" s="9"/>
      <c r="R8" s="1"/>
      <c r="S8" s="1"/>
      <c r="T8" s="1"/>
      <c r="U8" s="9">
        <v>50000</v>
      </c>
      <c r="V8" s="1"/>
      <c r="W8" s="1"/>
      <c r="X8" s="1"/>
      <c r="Y8" s="9"/>
      <c r="Z8" s="1"/>
      <c r="AA8" s="1"/>
      <c r="AB8" s="9"/>
      <c r="AC8" s="50">
        <f t="shared" ca="1" si="0"/>
        <v>50000</v>
      </c>
      <c r="AD8" s="6">
        <f t="shared" ca="1" si="1"/>
        <v>0</v>
      </c>
      <c r="AE8" s="34">
        <f t="shared" ca="1" si="2"/>
        <v>1</v>
      </c>
      <c r="AF8" s="30" t="str">
        <f t="shared" ca="1" si="3"/>
        <v>Overspent</v>
      </c>
      <c r="AG8" s="1"/>
    </row>
    <row r="9" spans="1:33" ht="31.5" customHeight="1" x14ac:dyDescent="0.25">
      <c r="A9" s="1" t="s">
        <v>13</v>
      </c>
      <c r="B9" s="1" t="s">
        <v>14</v>
      </c>
      <c r="C9" s="1" t="s">
        <v>21</v>
      </c>
      <c r="D9" s="1" t="s">
        <v>20</v>
      </c>
      <c r="E9" s="5" t="s">
        <v>38</v>
      </c>
      <c r="F9" s="5" t="s">
        <v>37</v>
      </c>
      <c r="G9" s="1" t="s">
        <v>46</v>
      </c>
      <c r="H9" s="5" t="s">
        <v>80</v>
      </c>
      <c r="I9" s="9">
        <v>1726</v>
      </c>
      <c r="J9" s="1">
        <f ca="1">SUMIF('Exp Jan'!AG:AH,G9,'Exp Jan'!AH:AH)</f>
        <v>0</v>
      </c>
      <c r="K9" s="1">
        <f ca="1">SUMIF('Exp Fev'!AG:AH,G9,'Exp Fev'!AH:AH)</f>
        <v>0</v>
      </c>
      <c r="L9" s="1"/>
      <c r="M9" s="9"/>
      <c r="N9" s="1"/>
      <c r="O9" s="1"/>
      <c r="P9" s="1"/>
      <c r="Q9" s="9"/>
      <c r="R9" s="1"/>
      <c r="S9" s="1"/>
      <c r="T9" s="1"/>
      <c r="U9" s="9">
        <v>863</v>
      </c>
      <c r="V9" s="1"/>
      <c r="W9" s="1"/>
      <c r="X9" s="1"/>
      <c r="Y9" s="9">
        <v>863</v>
      </c>
      <c r="Z9" s="1"/>
      <c r="AA9" s="1"/>
      <c r="AB9" s="9"/>
      <c r="AC9" s="50">
        <f t="shared" ca="1" si="0"/>
        <v>863</v>
      </c>
      <c r="AD9" s="6">
        <f t="shared" ca="1" si="1"/>
        <v>863</v>
      </c>
      <c r="AE9" s="34">
        <f t="shared" ca="1" si="2"/>
        <v>0.5</v>
      </c>
      <c r="AF9" s="30" t="str">
        <f t="shared" ca="1" si="3"/>
        <v>Overspent</v>
      </c>
      <c r="AG9" s="1"/>
    </row>
    <row r="10" spans="1:33" ht="31.5" customHeight="1" x14ac:dyDescent="0.25">
      <c r="A10" s="1" t="s">
        <v>15</v>
      </c>
      <c r="B10" s="1" t="s">
        <v>16</v>
      </c>
      <c r="C10" s="1" t="s">
        <v>27</v>
      </c>
      <c r="D10" s="1" t="s">
        <v>22</v>
      </c>
      <c r="E10" s="5" t="s">
        <v>39</v>
      </c>
      <c r="F10" s="5" t="s">
        <v>47</v>
      </c>
      <c r="G10" s="1" t="s">
        <v>48</v>
      </c>
      <c r="H10" s="5" t="s">
        <v>82</v>
      </c>
      <c r="I10" s="9">
        <v>13000</v>
      </c>
      <c r="J10" s="1">
        <f ca="1">SUMIF('Exp Jan'!AG:AH,G10,'Exp Jan'!AH:AH)</f>
        <v>0</v>
      </c>
      <c r="K10" s="1">
        <f ca="1">SUMIF('Exp Fev'!AG:AH,G10,'Exp Fev'!AH:AH)</f>
        <v>4059.1199999999994</v>
      </c>
      <c r="L10" s="1"/>
      <c r="M10" s="9"/>
      <c r="N10" s="1"/>
      <c r="O10" s="1"/>
      <c r="P10" s="1"/>
      <c r="Q10" s="9"/>
      <c r="R10" s="1"/>
      <c r="S10" s="1"/>
      <c r="T10" s="1"/>
      <c r="U10" s="9"/>
      <c r="V10" s="1"/>
      <c r="W10" s="1"/>
      <c r="X10" s="1"/>
      <c r="Y10" s="9"/>
      <c r="Z10" s="1"/>
      <c r="AA10" s="1"/>
      <c r="AB10" s="9"/>
      <c r="AC10" s="50">
        <f t="shared" ca="1" si="0"/>
        <v>4059.1199999999994</v>
      </c>
      <c r="AD10" s="6">
        <f t="shared" ca="1" si="1"/>
        <v>8940.880000000001</v>
      </c>
      <c r="AE10" s="34">
        <f t="shared" ca="1" si="2"/>
        <v>0.31223999999999996</v>
      </c>
      <c r="AF10" s="30" t="str">
        <f t="shared" ca="1" si="3"/>
        <v>Overspent</v>
      </c>
      <c r="AG10" s="1"/>
    </row>
    <row r="11" spans="1:33" ht="31.5" customHeight="1" x14ac:dyDescent="0.25">
      <c r="A11" s="1" t="s">
        <v>15</v>
      </c>
      <c r="B11" s="1" t="s">
        <v>16</v>
      </c>
      <c r="C11" s="1" t="s">
        <v>27</v>
      </c>
      <c r="D11" s="1" t="s">
        <v>22</v>
      </c>
      <c r="E11" s="5" t="s">
        <v>39</v>
      </c>
      <c r="F11" s="5" t="s">
        <v>47</v>
      </c>
      <c r="G11" s="1" t="s">
        <v>42</v>
      </c>
      <c r="H11" s="5" t="s">
        <v>81</v>
      </c>
      <c r="I11" s="9">
        <v>30000</v>
      </c>
      <c r="J11" s="1">
        <f ca="1">SUMIF('Exp Jan'!AG:AH,G11,'Exp Jan'!AH:AH)</f>
        <v>0</v>
      </c>
      <c r="K11" s="1">
        <f ca="1">SUMIF('Exp Fev'!AG:AH,G11,'Exp Fev'!AH:AH)</f>
        <v>0</v>
      </c>
      <c r="L11" s="1"/>
      <c r="M11" s="9"/>
      <c r="N11" s="1"/>
      <c r="O11" s="1"/>
      <c r="P11" s="1"/>
      <c r="Q11" s="9"/>
      <c r="R11" s="1"/>
      <c r="S11" s="1"/>
      <c r="T11" s="1"/>
      <c r="U11" s="9"/>
      <c r="V11" s="1"/>
      <c r="W11" s="1"/>
      <c r="X11" s="1"/>
      <c r="Y11" s="9"/>
      <c r="Z11" s="1"/>
      <c r="AA11" s="1"/>
      <c r="AB11" s="9"/>
      <c r="AC11" s="50">
        <f t="shared" ca="1" si="0"/>
        <v>0</v>
      </c>
      <c r="AD11" s="6">
        <f t="shared" ca="1" si="1"/>
        <v>30000</v>
      </c>
      <c r="AE11" s="34">
        <f t="shared" ca="1" si="2"/>
        <v>0</v>
      </c>
      <c r="AF11" s="30" t="str">
        <f t="shared" ca="1" si="3"/>
        <v>Underspent</v>
      </c>
      <c r="AG11" s="1"/>
    </row>
    <row r="12" spans="1:33" ht="31.5" customHeight="1" x14ac:dyDescent="0.25">
      <c r="A12" s="1" t="s">
        <v>15</v>
      </c>
      <c r="B12" s="1" t="s">
        <v>16</v>
      </c>
      <c r="C12" s="1" t="s">
        <v>27</v>
      </c>
      <c r="D12" s="1" t="s">
        <v>22</v>
      </c>
      <c r="E12" s="5" t="s">
        <v>39</v>
      </c>
      <c r="F12" s="5" t="s">
        <v>47</v>
      </c>
      <c r="G12" s="1" t="s">
        <v>83</v>
      </c>
      <c r="H12" s="5" t="s">
        <v>84</v>
      </c>
      <c r="I12" s="9">
        <v>2000</v>
      </c>
      <c r="J12" s="1">
        <f ca="1">SUMIF('Exp Jan'!AG:AH,G12,'Exp Jan'!AH:AH)</f>
        <v>0</v>
      </c>
      <c r="K12" s="1">
        <f ca="1">SUMIF('Exp Fev'!AG:AH,G12,'Exp Fev'!AH:AH)</f>
        <v>0</v>
      </c>
      <c r="L12" s="1"/>
      <c r="M12" s="9"/>
      <c r="N12" s="1"/>
      <c r="O12" s="1"/>
      <c r="P12" s="1"/>
      <c r="Q12" s="9"/>
      <c r="R12" s="1"/>
      <c r="S12" s="1"/>
      <c r="T12" s="1"/>
      <c r="U12" s="9"/>
      <c r="V12" s="1"/>
      <c r="W12" s="1"/>
      <c r="X12" s="1"/>
      <c r="Y12" s="9"/>
      <c r="Z12" s="1"/>
      <c r="AA12" s="1"/>
      <c r="AB12" s="9"/>
      <c r="AC12" s="50">
        <f t="shared" ca="1" si="0"/>
        <v>0</v>
      </c>
      <c r="AD12" s="6">
        <f t="shared" ca="1" si="1"/>
        <v>2000</v>
      </c>
      <c r="AE12" s="34">
        <f t="shared" ca="1" si="2"/>
        <v>0</v>
      </c>
      <c r="AF12" s="30" t="str">
        <f t="shared" ca="1" si="3"/>
        <v>Underspent</v>
      </c>
      <c r="AG12" s="1"/>
    </row>
    <row r="13" spans="1:33" ht="42" customHeight="1" x14ac:dyDescent="0.25">
      <c r="A13" s="1" t="s">
        <v>15</v>
      </c>
      <c r="B13" s="1" t="s">
        <v>16</v>
      </c>
      <c r="C13" s="1" t="s">
        <v>27</v>
      </c>
      <c r="D13" s="1" t="s">
        <v>22</v>
      </c>
      <c r="E13" s="5" t="s">
        <v>39</v>
      </c>
      <c r="F13" s="5" t="s">
        <v>47</v>
      </c>
      <c r="G13" s="1" t="s">
        <v>86</v>
      </c>
      <c r="H13" s="5" t="s">
        <v>85</v>
      </c>
      <c r="I13" s="9">
        <v>10000</v>
      </c>
      <c r="J13" s="1">
        <f ca="1">SUMIF('Exp Jan'!AG:AH,G13,'Exp Jan'!AH:AH)</f>
        <v>0</v>
      </c>
      <c r="K13" s="1">
        <f ca="1">SUMIF('Exp Fev'!AG:AH,G13,'Exp Fev'!AH:AH)</f>
        <v>0</v>
      </c>
      <c r="L13" s="1"/>
      <c r="M13" s="9"/>
      <c r="N13" s="1"/>
      <c r="O13" s="1"/>
      <c r="P13" s="1"/>
      <c r="Q13" s="9"/>
      <c r="R13" s="1"/>
      <c r="S13" s="1"/>
      <c r="T13" s="1"/>
      <c r="U13" s="9"/>
      <c r="V13" s="1"/>
      <c r="W13" s="1"/>
      <c r="X13" s="1"/>
      <c r="Y13" s="9"/>
      <c r="Z13" s="1"/>
      <c r="AA13" s="1"/>
      <c r="AB13" s="9"/>
      <c r="AC13" s="50">
        <f t="shared" ca="1" si="0"/>
        <v>0</v>
      </c>
      <c r="AD13" s="6">
        <f t="shared" ca="1" si="1"/>
        <v>10000</v>
      </c>
      <c r="AE13" s="34">
        <f t="shared" ca="1" si="2"/>
        <v>0</v>
      </c>
      <c r="AF13" s="30" t="str">
        <f t="shared" ca="1" si="3"/>
        <v>Underspent</v>
      </c>
      <c r="AG13" s="1"/>
    </row>
    <row r="14" spans="1:33" ht="42.75" customHeight="1" x14ac:dyDescent="0.25">
      <c r="A14" s="1" t="s">
        <v>15</v>
      </c>
      <c r="B14" s="1" t="s">
        <v>16</v>
      </c>
      <c r="C14" s="1" t="s">
        <v>27</v>
      </c>
      <c r="D14" s="1" t="s">
        <v>22</v>
      </c>
      <c r="E14" s="5" t="s">
        <v>39</v>
      </c>
      <c r="F14" s="5" t="s">
        <v>47</v>
      </c>
      <c r="G14" s="1" t="s">
        <v>49</v>
      </c>
      <c r="H14" s="5" t="s">
        <v>87</v>
      </c>
      <c r="I14" s="9">
        <v>15500</v>
      </c>
      <c r="J14" s="1">
        <f ca="1">SUMIF('Exp Jan'!AG:AH,G14,'Exp Jan'!AH:AH)</f>
        <v>0</v>
      </c>
      <c r="K14" s="1" t="s">
        <v>476</v>
      </c>
      <c r="L14" s="1"/>
      <c r="M14" s="9"/>
      <c r="N14" s="1"/>
      <c r="O14" s="1"/>
      <c r="P14" s="1"/>
      <c r="Q14" s="9"/>
      <c r="R14" s="1"/>
      <c r="S14" s="1"/>
      <c r="T14" s="1"/>
      <c r="U14" s="9"/>
      <c r="V14" s="1"/>
      <c r="W14" s="1"/>
      <c r="X14" s="1"/>
      <c r="Y14" s="9"/>
      <c r="Z14" s="1"/>
      <c r="AA14" s="1"/>
      <c r="AB14" s="9"/>
      <c r="AC14" s="50">
        <f t="shared" ca="1" si="0"/>
        <v>0</v>
      </c>
      <c r="AD14" s="6">
        <f t="shared" ca="1" si="1"/>
        <v>15500</v>
      </c>
      <c r="AE14" s="34">
        <f t="shared" ca="1" si="2"/>
        <v>0</v>
      </c>
      <c r="AF14" s="30" t="str">
        <f t="shared" ca="1" si="3"/>
        <v>Underspent</v>
      </c>
      <c r="AG14" s="1"/>
    </row>
    <row r="15" spans="1:33" ht="39" customHeight="1" x14ac:dyDescent="0.25">
      <c r="A15" s="1" t="s">
        <v>15</v>
      </c>
      <c r="B15" s="1" t="s">
        <v>16</v>
      </c>
      <c r="C15" s="1" t="s">
        <v>27</v>
      </c>
      <c r="D15" s="1" t="s">
        <v>22</v>
      </c>
      <c r="E15" s="5" t="s">
        <v>39</v>
      </c>
      <c r="F15" s="5" t="s">
        <v>47</v>
      </c>
      <c r="G15" s="1" t="s">
        <v>477</v>
      </c>
      <c r="H15" s="52" t="s">
        <v>487</v>
      </c>
      <c r="I15" s="9">
        <v>44415</v>
      </c>
      <c r="J15" s="1"/>
      <c r="K15" s="1"/>
      <c r="L15" s="1"/>
      <c r="M15" s="9"/>
      <c r="N15" s="1"/>
      <c r="O15" s="1"/>
      <c r="P15" s="1"/>
      <c r="Q15" s="9"/>
      <c r="R15" s="1"/>
      <c r="S15" s="1"/>
      <c r="T15" s="1"/>
      <c r="U15" s="9"/>
      <c r="V15" s="1"/>
      <c r="W15" s="1"/>
      <c r="X15" s="1"/>
      <c r="Y15" s="9"/>
      <c r="Z15" s="1"/>
      <c r="AA15" s="1"/>
      <c r="AB15" s="9"/>
      <c r="AC15" s="50"/>
      <c r="AD15" s="6"/>
      <c r="AE15" s="34"/>
      <c r="AF15" s="30"/>
      <c r="AG15" s="1"/>
    </row>
    <row r="16" spans="1:33" ht="45" customHeight="1" x14ac:dyDescent="0.25">
      <c r="A16" s="1" t="s">
        <v>15</v>
      </c>
      <c r="B16" s="1" t="s">
        <v>16</v>
      </c>
      <c r="C16" s="1" t="s">
        <v>27</v>
      </c>
      <c r="D16" s="1" t="s">
        <v>22</v>
      </c>
      <c r="E16" s="5" t="s">
        <v>39</v>
      </c>
      <c r="F16" s="5" t="s">
        <v>47</v>
      </c>
      <c r="G16" s="1" t="s">
        <v>478</v>
      </c>
      <c r="H16" s="52" t="s">
        <v>486</v>
      </c>
      <c r="I16" s="9">
        <v>27000</v>
      </c>
      <c r="J16" s="1"/>
      <c r="K16" s="1"/>
      <c r="L16" s="1"/>
      <c r="M16" s="9"/>
      <c r="N16" s="1"/>
      <c r="O16" s="1"/>
      <c r="P16" s="1"/>
      <c r="Q16" s="9"/>
      <c r="R16" s="1"/>
      <c r="S16" s="1"/>
      <c r="T16" s="1"/>
      <c r="U16" s="9"/>
      <c r="V16" s="1"/>
      <c r="W16" s="1"/>
      <c r="X16" s="1"/>
      <c r="Y16" s="9"/>
      <c r="Z16" s="1"/>
      <c r="AA16" s="1"/>
      <c r="AB16" s="9"/>
      <c r="AC16" s="50"/>
      <c r="AD16" s="6"/>
      <c r="AE16" s="34"/>
      <c r="AF16" s="30"/>
      <c r="AG16" s="1"/>
    </row>
    <row r="17" spans="1:33" ht="56.25" customHeight="1" x14ac:dyDescent="0.25">
      <c r="A17" s="1" t="s">
        <v>15</v>
      </c>
      <c r="B17" s="1" t="s">
        <v>16</v>
      </c>
      <c r="C17" s="1" t="s">
        <v>27</v>
      </c>
      <c r="D17" s="1" t="s">
        <v>22</v>
      </c>
      <c r="E17" s="5" t="s">
        <v>39</v>
      </c>
      <c r="F17" s="5" t="s">
        <v>47</v>
      </c>
      <c r="G17" s="1" t="s">
        <v>479</v>
      </c>
      <c r="H17" s="52" t="s">
        <v>485</v>
      </c>
      <c r="I17" s="9">
        <v>40000</v>
      </c>
      <c r="J17" s="1"/>
      <c r="K17" s="1"/>
      <c r="L17" s="1"/>
      <c r="M17" s="9"/>
      <c r="N17" s="1"/>
      <c r="O17" s="1"/>
      <c r="P17" s="1"/>
      <c r="Q17" s="9"/>
      <c r="R17" s="1"/>
      <c r="S17" s="1"/>
      <c r="T17" s="1"/>
      <c r="U17" s="9"/>
      <c r="V17" s="1"/>
      <c r="W17" s="1"/>
      <c r="X17" s="1"/>
      <c r="Y17" s="9"/>
      <c r="Z17" s="1"/>
      <c r="AA17" s="1"/>
      <c r="AB17" s="9"/>
      <c r="AC17" s="50"/>
      <c r="AD17" s="6"/>
      <c r="AE17" s="34"/>
      <c r="AF17" s="30"/>
      <c r="AG17" s="1"/>
    </row>
    <row r="18" spans="1:33" ht="53.25" customHeight="1" x14ac:dyDescent="0.25">
      <c r="A18" s="1" t="s">
        <v>15</v>
      </c>
      <c r="B18" s="1" t="s">
        <v>16</v>
      </c>
      <c r="C18" s="1" t="s">
        <v>27</v>
      </c>
      <c r="D18" s="1" t="s">
        <v>22</v>
      </c>
      <c r="E18" s="5" t="s">
        <v>39</v>
      </c>
      <c r="F18" s="5" t="s">
        <v>47</v>
      </c>
      <c r="G18" s="1" t="s">
        <v>483</v>
      </c>
      <c r="H18" s="53" t="s">
        <v>484</v>
      </c>
      <c r="I18" s="9">
        <v>5000</v>
      </c>
      <c r="J18" s="1"/>
      <c r="K18" s="1"/>
      <c r="L18" s="1"/>
      <c r="M18" s="9"/>
      <c r="N18" s="1"/>
      <c r="O18" s="1"/>
      <c r="P18" s="1"/>
      <c r="Q18" s="9"/>
      <c r="R18" s="1"/>
      <c r="S18" s="1"/>
      <c r="T18" s="1"/>
      <c r="U18" s="9"/>
      <c r="V18" s="1"/>
      <c r="W18" s="1"/>
      <c r="X18" s="1"/>
      <c r="Y18" s="9"/>
      <c r="Z18" s="1"/>
      <c r="AA18" s="1"/>
      <c r="AB18" s="9"/>
      <c r="AC18" s="50"/>
      <c r="AD18" s="6"/>
      <c r="AE18" s="34"/>
      <c r="AF18" s="30"/>
      <c r="AG18" s="1"/>
    </row>
    <row r="19" spans="1:33" ht="42.75" customHeight="1" x14ac:dyDescent="0.25">
      <c r="A19" s="1" t="s">
        <v>19</v>
      </c>
      <c r="B19" s="1" t="s">
        <v>18</v>
      </c>
      <c r="C19" s="1" t="s">
        <v>23</v>
      </c>
      <c r="D19" s="1" t="s">
        <v>24</v>
      </c>
      <c r="E19" s="5" t="s">
        <v>40</v>
      </c>
      <c r="F19" s="5" t="s">
        <v>50</v>
      </c>
      <c r="G19" s="1" t="s">
        <v>51</v>
      </c>
      <c r="H19" s="5" t="s">
        <v>88</v>
      </c>
      <c r="I19" s="9">
        <v>121487</v>
      </c>
      <c r="J19" s="1">
        <f ca="1">SUMIF('Exp Jan'!AG:AH,G19,'Exp Jan'!AH:AH)</f>
        <v>0</v>
      </c>
      <c r="K19" s="1">
        <f ca="1">SUMIF('Exp Fev'!AG:AH,G19,'Exp Fev'!AH:AH)</f>
        <v>0</v>
      </c>
      <c r="L19" s="1"/>
      <c r="M19" s="9"/>
      <c r="N19" s="1"/>
      <c r="O19" s="1"/>
      <c r="P19" s="1"/>
      <c r="Q19" s="9"/>
      <c r="R19" s="1"/>
      <c r="S19" s="1"/>
      <c r="T19" s="1"/>
      <c r="U19" s="9"/>
      <c r="V19" s="1"/>
      <c r="W19" s="1"/>
      <c r="X19" s="1"/>
      <c r="Y19" s="9"/>
      <c r="Z19" s="1"/>
      <c r="AA19" s="1"/>
      <c r="AB19" s="9"/>
      <c r="AC19" s="50">
        <f t="shared" ca="1" si="0"/>
        <v>0</v>
      </c>
      <c r="AD19" s="6">
        <f t="shared" ca="1" si="1"/>
        <v>121487</v>
      </c>
      <c r="AE19" s="34">
        <f t="shared" ca="1" si="2"/>
        <v>0</v>
      </c>
      <c r="AF19" s="30" t="str">
        <f t="shared" ca="1" si="3"/>
        <v>Underspent</v>
      </c>
      <c r="AG19" s="1"/>
    </row>
    <row r="20" spans="1:33" ht="31.5" customHeight="1" x14ac:dyDescent="0.25">
      <c r="A20" s="1" t="s">
        <v>19</v>
      </c>
      <c r="B20" s="1" t="s">
        <v>18</v>
      </c>
      <c r="C20" s="1" t="s">
        <v>23</v>
      </c>
      <c r="D20" s="1" t="s">
        <v>24</v>
      </c>
      <c r="E20" s="5" t="s">
        <v>40</v>
      </c>
      <c r="F20" s="5" t="s">
        <v>50</v>
      </c>
      <c r="G20" s="1" t="s">
        <v>90</v>
      </c>
      <c r="H20" s="5" t="s">
        <v>89</v>
      </c>
      <c r="I20" s="9">
        <v>0</v>
      </c>
      <c r="J20" s="1">
        <f ca="1">SUMIF('Exp Jan'!AG:AH,G20,'Exp Jan'!AH:AH)</f>
        <v>0</v>
      </c>
      <c r="K20" s="1">
        <f ca="1">SUMIF('Exp Fev'!AG:AH,G20,'Exp Fev'!AH:AH)</f>
        <v>0</v>
      </c>
      <c r="L20" s="1"/>
      <c r="M20" s="9"/>
      <c r="N20" s="1"/>
      <c r="O20" s="1"/>
      <c r="P20" s="1"/>
      <c r="Q20" s="9"/>
      <c r="R20" s="1"/>
      <c r="S20" s="1"/>
      <c r="T20" s="1"/>
      <c r="U20" s="9"/>
      <c r="V20" s="1"/>
      <c r="W20" s="1"/>
      <c r="X20" s="1"/>
      <c r="Y20" s="9"/>
      <c r="Z20" s="1"/>
      <c r="AA20" s="1"/>
      <c r="AB20" s="9"/>
      <c r="AC20" s="50">
        <f t="shared" ca="1" si="0"/>
        <v>0</v>
      </c>
      <c r="AD20" s="6">
        <f t="shared" ca="1" si="1"/>
        <v>0</v>
      </c>
      <c r="AE20" s="34" t="e">
        <f t="shared" ca="1" si="2"/>
        <v>#DIV/0!</v>
      </c>
      <c r="AF20" s="30" t="str">
        <f t="shared" ca="1" si="3"/>
        <v>Underspent</v>
      </c>
      <c r="AG20" s="1"/>
    </row>
    <row r="21" spans="1:33" ht="31.5" customHeight="1" x14ac:dyDescent="0.25">
      <c r="A21" s="1" t="s">
        <v>19</v>
      </c>
      <c r="B21" s="1" t="s">
        <v>18</v>
      </c>
      <c r="C21" s="1" t="s">
        <v>23</v>
      </c>
      <c r="D21" s="1" t="s">
        <v>24</v>
      </c>
      <c r="E21" s="5" t="s">
        <v>40</v>
      </c>
      <c r="F21" s="5" t="s">
        <v>50</v>
      </c>
      <c r="G21" s="1" t="s">
        <v>43</v>
      </c>
      <c r="H21" s="5" t="s">
        <v>91</v>
      </c>
      <c r="I21" s="9">
        <v>5000</v>
      </c>
      <c r="J21" s="1">
        <f ca="1">SUMIF('Exp Jan'!AG:AH,G21,'Exp Jan'!AH:AH)</f>
        <v>0</v>
      </c>
      <c r="K21" s="1">
        <f ca="1">SUMIF('Exp Fev'!AG:AH,G21,'Exp Fev'!AH:AH)</f>
        <v>0</v>
      </c>
      <c r="L21" s="1"/>
      <c r="M21" s="9"/>
      <c r="N21" s="1"/>
      <c r="O21" s="1"/>
      <c r="P21" s="1"/>
      <c r="Q21" s="9"/>
      <c r="R21" s="1"/>
      <c r="S21" s="1"/>
      <c r="T21" s="1"/>
      <c r="U21" s="9"/>
      <c r="V21" s="1"/>
      <c r="W21" s="1"/>
      <c r="X21" s="1"/>
      <c r="Y21" s="9"/>
      <c r="Z21" s="1"/>
      <c r="AA21" s="1"/>
      <c r="AB21" s="9"/>
      <c r="AC21" s="50">
        <f t="shared" ca="1" si="0"/>
        <v>0</v>
      </c>
      <c r="AD21" s="6">
        <f t="shared" ca="1" si="1"/>
        <v>5000</v>
      </c>
      <c r="AE21" s="34">
        <f t="shared" ca="1" si="2"/>
        <v>0</v>
      </c>
      <c r="AF21" s="30" t="str">
        <f t="shared" ca="1" si="3"/>
        <v>Underspent</v>
      </c>
      <c r="AG21" s="1"/>
    </row>
    <row r="22" spans="1:33" ht="31.5" customHeight="1" x14ac:dyDescent="0.25">
      <c r="A22" s="1" t="s">
        <v>19</v>
      </c>
      <c r="B22" s="1" t="s">
        <v>18</v>
      </c>
      <c r="C22" s="1" t="s">
        <v>23</v>
      </c>
      <c r="D22" s="1" t="s">
        <v>24</v>
      </c>
      <c r="E22" s="5" t="s">
        <v>40</v>
      </c>
      <c r="F22" s="5" t="s">
        <v>50</v>
      </c>
      <c r="G22" s="1" t="s">
        <v>93</v>
      </c>
      <c r="H22" s="5" t="s">
        <v>92</v>
      </c>
      <c r="I22" s="9">
        <v>10000</v>
      </c>
      <c r="J22" s="1">
        <f ca="1">SUMIF('Exp Jan'!AG:AH,G22,'Exp Jan'!AH:AH)</f>
        <v>0</v>
      </c>
      <c r="K22" s="1">
        <f ca="1">SUMIF('Exp Fev'!AG:AH,G22,'Exp Fev'!AH:AH)</f>
        <v>0</v>
      </c>
      <c r="L22" s="1"/>
      <c r="M22" s="9"/>
      <c r="N22" s="1"/>
      <c r="O22" s="1"/>
      <c r="P22" s="1"/>
      <c r="Q22" s="9"/>
      <c r="R22" s="1"/>
      <c r="S22" s="1"/>
      <c r="T22" s="1"/>
      <c r="U22" s="9"/>
      <c r="V22" s="1"/>
      <c r="W22" s="1"/>
      <c r="X22" s="1"/>
      <c r="Y22" s="9"/>
      <c r="Z22" s="1"/>
      <c r="AA22" s="1"/>
      <c r="AB22" s="9"/>
      <c r="AC22" s="50">
        <f t="shared" ca="1" si="0"/>
        <v>0</v>
      </c>
      <c r="AD22" s="6">
        <f t="shared" ca="1" si="1"/>
        <v>10000</v>
      </c>
      <c r="AE22" s="34">
        <f t="shared" ca="1" si="2"/>
        <v>0</v>
      </c>
      <c r="AF22" s="30" t="str">
        <f t="shared" ca="1" si="3"/>
        <v>Underspent</v>
      </c>
      <c r="AG22" s="1"/>
    </row>
    <row r="23" spans="1:33" ht="31.5" customHeight="1" x14ac:dyDescent="0.25">
      <c r="A23" s="1" t="s">
        <v>19</v>
      </c>
      <c r="B23" s="1" t="s">
        <v>18</v>
      </c>
      <c r="C23" s="1" t="s">
        <v>23</v>
      </c>
      <c r="D23" s="1" t="s">
        <v>24</v>
      </c>
      <c r="E23" s="5" t="s">
        <v>40</v>
      </c>
      <c r="F23" s="5" t="s">
        <v>50</v>
      </c>
      <c r="G23" s="1" t="s">
        <v>52</v>
      </c>
      <c r="H23" s="5" t="s">
        <v>94</v>
      </c>
      <c r="I23" s="9">
        <v>10000</v>
      </c>
      <c r="J23" s="1">
        <f ca="1">SUMIF('Exp Jan'!AG:AH,G23,'Exp Jan'!AH:AH)</f>
        <v>0</v>
      </c>
      <c r="K23" s="1">
        <f ca="1">SUMIF('Exp Fev'!AG:AH,G23,'Exp Fev'!AH:AH)</f>
        <v>0</v>
      </c>
      <c r="L23" s="1"/>
      <c r="M23" s="9"/>
      <c r="N23" s="1"/>
      <c r="O23" s="1"/>
      <c r="P23" s="1"/>
      <c r="Q23" s="9"/>
      <c r="R23" s="1"/>
      <c r="S23" s="1"/>
      <c r="T23" s="1"/>
      <c r="U23" s="9"/>
      <c r="V23" s="1"/>
      <c r="W23" s="1"/>
      <c r="X23" s="1"/>
      <c r="Y23" s="9"/>
      <c r="Z23" s="1"/>
      <c r="AA23" s="1"/>
      <c r="AB23" s="9"/>
      <c r="AC23" s="50">
        <f t="shared" ca="1" si="0"/>
        <v>0</v>
      </c>
      <c r="AD23" s="6">
        <f t="shared" ca="1" si="1"/>
        <v>10000</v>
      </c>
      <c r="AE23" s="34">
        <f t="shared" ca="1" si="2"/>
        <v>0</v>
      </c>
      <c r="AF23" s="30" t="str">
        <f t="shared" ca="1" si="3"/>
        <v>Underspent</v>
      </c>
      <c r="AG23" s="1"/>
    </row>
    <row r="24" spans="1:33" ht="31.5" customHeight="1" x14ac:dyDescent="0.25">
      <c r="A24" s="1" t="s">
        <v>19</v>
      </c>
      <c r="B24" s="1" t="s">
        <v>18</v>
      </c>
      <c r="C24" s="1" t="s">
        <v>23</v>
      </c>
      <c r="D24" s="1" t="s">
        <v>24</v>
      </c>
      <c r="E24" s="5" t="s">
        <v>40</v>
      </c>
      <c r="F24" s="5" t="s">
        <v>50</v>
      </c>
      <c r="G24" s="1" t="s">
        <v>54</v>
      </c>
      <c r="H24" s="5" t="s">
        <v>95</v>
      </c>
      <c r="I24" s="9">
        <v>10000</v>
      </c>
      <c r="J24" s="1">
        <f ca="1">SUMIF('Exp Jan'!AG:AH,G24,'Exp Jan'!AH:AH)</f>
        <v>0</v>
      </c>
      <c r="K24" s="1">
        <f ca="1">SUMIF('Exp Fev'!AG:AH,G24,'Exp Fev'!AH:AH)</f>
        <v>0</v>
      </c>
      <c r="L24" s="1"/>
      <c r="M24" s="9"/>
      <c r="N24" s="1"/>
      <c r="O24" s="1"/>
      <c r="P24" s="1"/>
      <c r="Q24" s="9"/>
      <c r="R24" s="1"/>
      <c r="S24" s="1"/>
      <c r="T24" s="1"/>
      <c r="U24" s="9"/>
      <c r="V24" s="1"/>
      <c r="W24" s="1"/>
      <c r="X24" s="1"/>
      <c r="Y24" s="9"/>
      <c r="Z24" s="1"/>
      <c r="AA24" s="1"/>
      <c r="AB24" s="9"/>
      <c r="AC24" s="50">
        <f t="shared" ca="1" si="0"/>
        <v>0</v>
      </c>
      <c r="AD24" s="6">
        <f t="shared" ca="1" si="1"/>
        <v>10000</v>
      </c>
      <c r="AE24" s="34">
        <f t="shared" ca="1" si="2"/>
        <v>0</v>
      </c>
      <c r="AF24" s="30" t="str">
        <f t="shared" ca="1" si="3"/>
        <v>Underspent</v>
      </c>
      <c r="AG24" s="1"/>
    </row>
    <row r="25" spans="1:33" ht="31.5" customHeight="1" x14ac:dyDescent="0.25">
      <c r="A25" s="1" t="s">
        <v>15</v>
      </c>
      <c r="B25" s="1" t="s">
        <v>16</v>
      </c>
      <c r="C25" s="1" t="s">
        <v>26</v>
      </c>
      <c r="D25" s="1" t="s">
        <v>25</v>
      </c>
      <c r="E25" s="5" t="s">
        <v>53</v>
      </c>
      <c r="F25" s="5" t="s">
        <v>55</v>
      </c>
      <c r="G25" s="1" t="s">
        <v>100</v>
      </c>
      <c r="H25" s="5" t="s">
        <v>99</v>
      </c>
      <c r="I25" s="9">
        <v>10474</v>
      </c>
      <c r="J25" s="1">
        <f ca="1">SUMIF('Exp Jan'!AG:AH,G25,'Exp Jan'!AH:AH)</f>
        <v>0</v>
      </c>
      <c r="K25" s="1">
        <f ca="1">SUMIF('Exp Fev'!AG:AH,G25,'Exp Fev'!AH:AH)</f>
        <v>0</v>
      </c>
      <c r="L25" s="1"/>
      <c r="M25" s="9"/>
      <c r="N25" s="1"/>
      <c r="O25" s="1"/>
      <c r="P25" s="1"/>
      <c r="Q25" s="9"/>
      <c r="R25" s="1"/>
      <c r="S25" s="1"/>
      <c r="T25" s="1"/>
      <c r="U25" s="9"/>
      <c r="V25" s="1"/>
      <c r="W25" s="1"/>
      <c r="X25" s="1"/>
      <c r="Y25" s="9"/>
      <c r="Z25" s="1"/>
      <c r="AA25" s="1"/>
      <c r="AB25" s="9"/>
      <c r="AC25" s="50">
        <f t="shared" ca="1" si="0"/>
        <v>0</v>
      </c>
      <c r="AD25" s="6">
        <f t="shared" ca="1" si="1"/>
        <v>10474</v>
      </c>
      <c r="AE25" s="34">
        <f t="shared" ca="1" si="2"/>
        <v>0</v>
      </c>
      <c r="AF25" s="30" t="str">
        <f t="shared" ca="1" si="3"/>
        <v>Underspent</v>
      </c>
      <c r="AG25" s="1"/>
    </row>
    <row r="26" spans="1:33" ht="31.5" customHeight="1" x14ac:dyDescent="0.25">
      <c r="A26" s="1" t="s">
        <v>15</v>
      </c>
      <c r="B26" s="1" t="s">
        <v>16</v>
      </c>
      <c r="C26" s="1" t="s">
        <v>26</v>
      </c>
      <c r="D26" s="1" t="s">
        <v>25</v>
      </c>
      <c r="E26" s="5" t="s">
        <v>53</v>
      </c>
      <c r="F26" s="5" t="s">
        <v>55</v>
      </c>
      <c r="G26" s="1" t="s">
        <v>101</v>
      </c>
      <c r="H26" s="5" t="s">
        <v>98</v>
      </c>
      <c r="I26" s="9">
        <v>86085</v>
      </c>
      <c r="J26" s="1">
        <f ca="1">SUMIF('Exp Jan'!AG:AH,G26,'Exp Jan'!AH:AH)</f>
        <v>0</v>
      </c>
      <c r="K26" s="1">
        <f ca="1">SUMIF('Exp Fev'!AG:AH,G26,'Exp Fev'!AH:AH)</f>
        <v>0</v>
      </c>
      <c r="L26" s="1"/>
      <c r="M26" s="9"/>
      <c r="N26" s="1"/>
      <c r="O26" s="1"/>
      <c r="P26" s="1"/>
      <c r="Q26" s="9"/>
      <c r="R26" s="1"/>
      <c r="S26" s="1"/>
      <c r="T26" s="1"/>
      <c r="U26" s="9"/>
      <c r="V26" s="1"/>
      <c r="W26" s="1"/>
      <c r="X26" s="1"/>
      <c r="Y26" s="9"/>
      <c r="Z26" s="1"/>
      <c r="AA26" s="1"/>
      <c r="AB26" s="9"/>
      <c r="AC26" s="50">
        <f t="shared" ca="1" si="0"/>
        <v>0</v>
      </c>
      <c r="AD26" s="6">
        <f t="shared" ca="1" si="1"/>
        <v>86085</v>
      </c>
      <c r="AE26" s="34">
        <f t="shared" ca="1" si="2"/>
        <v>0</v>
      </c>
      <c r="AF26" s="30" t="str">
        <f t="shared" ca="1" si="3"/>
        <v>Underspent</v>
      </c>
      <c r="AG26" s="1"/>
    </row>
    <row r="27" spans="1:33" ht="31.5" customHeight="1" x14ac:dyDescent="0.25">
      <c r="A27" s="1" t="s">
        <v>15</v>
      </c>
      <c r="B27" s="1" t="s">
        <v>16</v>
      </c>
      <c r="C27" s="1" t="s">
        <v>26</v>
      </c>
      <c r="D27" s="1" t="s">
        <v>25</v>
      </c>
      <c r="E27" s="5" t="s">
        <v>53</v>
      </c>
      <c r="F27" s="5" t="s">
        <v>55</v>
      </c>
      <c r="G27" s="1" t="s">
        <v>102</v>
      </c>
      <c r="H27" s="5" t="s">
        <v>97</v>
      </c>
      <c r="I27" s="9">
        <v>50000</v>
      </c>
      <c r="J27" s="1">
        <f ca="1">SUMIF('Exp Jan'!AG:AH,G27,'Exp Jan'!AH:AH)</f>
        <v>0</v>
      </c>
      <c r="K27" s="1">
        <f ca="1">SUMIF('Exp Fev'!AG:AH,G27,'Exp Fev'!AH:AH)</f>
        <v>0</v>
      </c>
      <c r="L27" s="1"/>
      <c r="M27" s="9"/>
      <c r="N27" s="1"/>
      <c r="O27" s="1"/>
      <c r="P27" s="1"/>
      <c r="Q27" s="9"/>
      <c r="R27" s="1"/>
      <c r="S27" s="1"/>
      <c r="T27" s="1"/>
      <c r="U27" s="9"/>
      <c r="V27" s="1"/>
      <c r="W27" s="1"/>
      <c r="X27" s="1"/>
      <c r="Y27" s="9"/>
      <c r="Z27" s="1"/>
      <c r="AA27" s="1"/>
      <c r="AB27" s="9"/>
      <c r="AC27" s="50">
        <f t="shared" ca="1" si="0"/>
        <v>0</v>
      </c>
      <c r="AD27" s="6">
        <f t="shared" ca="1" si="1"/>
        <v>50000</v>
      </c>
      <c r="AE27" s="34">
        <f t="shared" ca="1" si="2"/>
        <v>0</v>
      </c>
      <c r="AF27" s="30" t="str">
        <f t="shared" ca="1" si="3"/>
        <v>Underspent</v>
      </c>
      <c r="AG27" s="1"/>
    </row>
    <row r="28" spans="1:33" ht="31.5" customHeight="1" x14ac:dyDescent="0.25">
      <c r="A28" s="1" t="s">
        <v>15</v>
      </c>
      <c r="B28" s="1" t="s">
        <v>16</v>
      </c>
      <c r="C28" s="1" t="s">
        <v>26</v>
      </c>
      <c r="D28" s="1" t="s">
        <v>25</v>
      </c>
      <c r="E28" s="5" t="s">
        <v>53</v>
      </c>
      <c r="F28" s="5" t="s">
        <v>55</v>
      </c>
      <c r="G28" s="1" t="s">
        <v>480</v>
      </c>
      <c r="H28" s="54" t="s">
        <v>488</v>
      </c>
      <c r="I28" s="9">
        <v>11500</v>
      </c>
      <c r="J28" s="1"/>
      <c r="K28" s="1"/>
      <c r="L28" s="1"/>
      <c r="M28" s="9"/>
      <c r="N28" s="1"/>
      <c r="O28" s="1"/>
      <c r="P28" s="1"/>
      <c r="Q28" s="9"/>
      <c r="R28" s="1"/>
      <c r="S28" s="1"/>
      <c r="T28" s="1"/>
      <c r="U28" s="9"/>
      <c r="V28" s="1"/>
      <c r="W28" s="1"/>
      <c r="X28" s="1"/>
      <c r="Y28" s="9"/>
      <c r="Z28" s="1"/>
      <c r="AA28" s="1"/>
      <c r="AB28" s="9"/>
      <c r="AC28" s="50"/>
      <c r="AD28" s="6"/>
      <c r="AE28" s="34"/>
      <c r="AF28" s="30"/>
      <c r="AG28" s="1"/>
    </row>
    <row r="29" spans="1:33" ht="31.5" customHeight="1" x14ac:dyDescent="0.25">
      <c r="A29" s="1" t="s">
        <v>15</v>
      </c>
      <c r="B29" s="1" t="s">
        <v>16</v>
      </c>
      <c r="C29" s="1" t="s">
        <v>26</v>
      </c>
      <c r="D29" s="1" t="s">
        <v>25</v>
      </c>
      <c r="E29" s="5" t="s">
        <v>53</v>
      </c>
      <c r="F29" s="5" t="s">
        <v>55</v>
      </c>
      <c r="G29" s="1" t="s">
        <v>481</v>
      </c>
      <c r="H29" s="54" t="s">
        <v>34</v>
      </c>
      <c r="I29" s="9">
        <v>11000</v>
      </c>
      <c r="J29" s="1"/>
      <c r="K29" s="1"/>
      <c r="L29" s="1"/>
      <c r="M29" s="9"/>
      <c r="N29" s="1"/>
      <c r="O29" s="1"/>
      <c r="P29" s="1"/>
      <c r="Q29" s="9"/>
      <c r="R29" s="1"/>
      <c r="S29" s="1"/>
      <c r="T29" s="1"/>
      <c r="U29" s="9"/>
      <c r="V29" s="1"/>
      <c r="W29" s="1"/>
      <c r="X29" s="1"/>
      <c r="Y29" s="9"/>
      <c r="Z29" s="1"/>
      <c r="AA29" s="1"/>
      <c r="AB29" s="9"/>
      <c r="AC29" s="50"/>
      <c r="AD29" s="6"/>
      <c r="AE29" s="34"/>
      <c r="AF29" s="30"/>
      <c r="AG29" s="1"/>
    </row>
    <row r="30" spans="1:33" ht="31.5" customHeight="1" x14ac:dyDescent="0.25">
      <c r="A30" s="1" t="s">
        <v>15</v>
      </c>
      <c r="B30" s="1" t="s">
        <v>16</v>
      </c>
      <c r="C30" s="1" t="s">
        <v>26</v>
      </c>
      <c r="D30" s="1" t="s">
        <v>25</v>
      </c>
      <c r="E30" s="5" t="s">
        <v>53</v>
      </c>
      <c r="F30" s="5" t="s">
        <v>55</v>
      </c>
      <c r="G30" s="1" t="s">
        <v>482</v>
      </c>
      <c r="H30" s="54" t="s">
        <v>35</v>
      </c>
      <c r="I30" s="9">
        <v>5000</v>
      </c>
      <c r="J30" s="1"/>
      <c r="K30" s="1"/>
      <c r="L30" s="1"/>
      <c r="M30" s="9"/>
      <c r="N30" s="1"/>
      <c r="O30" s="1"/>
      <c r="P30" s="1"/>
      <c r="Q30" s="9"/>
      <c r="R30" s="1"/>
      <c r="S30" s="1"/>
      <c r="T30" s="1"/>
      <c r="U30" s="9"/>
      <c r="V30" s="1"/>
      <c r="W30" s="1"/>
      <c r="X30" s="1"/>
      <c r="Y30" s="9"/>
      <c r="Z30" s="1"/>
      <c r="AA30" s="1"/>
      <c r="AB30" s="9"/>
      <c r="AC30" s="50"/>
      <c r="AD30" s="6"/>
      <c r="AE30" s="34"/>
      <c r="AF30" s="30"/>
      <c r="AG30" s="1"/>
    </row>
    <row r="31" spans="1:33" ht="31.5" customHeight="1" x14ac:dyDescent="0.25">
      <c r="A31" s="1" t="s">
        <v>17</v>
      </c>
      <c r="B31" s="1" t="s">
        <v>18</v>
      </c>
      <c r="C31" s="1" t="s">
        <v>28</v>
      </c>
      <c r="D31" s="1" t="s">
        <v>29</v>
      </c>
      <c r="E31" s="5" t="s">
        <v>57</v>
      </c>
      <c r="F31" s="5" t="s">
        <v>56</v>
      </c>
      <c r="G31" s="1" t="s">
        <v>104</v>
      </c>
      <c r="H31" s="5" t="s">
        <v>103</v>
      </c>
      <c r="I31" s="9">
        <v>10000</v>
      </c>
      <c r="J31" s="1">
        <f ca="1">SUMIF('Exp Jan'!AG:AH,G31,'Exp Jan'!AH:AH)</f>
        <v>0</v>
      </c>
      <c r="K31" s="1">
        <f ca="1">SUMIF('Exp Fev'!AG:AH,G31,'Exp Fev'!AH:AH)</f>
        <v>0</v>
      </c>
      <c r="L31" s="1"/>
      <c r="M31" s="9"/>
      <c r="N31" s="1"/>
      <c r="O31" s="1"/>
      <c r="P31" s="1"/>
      <c r="Q31" s="9"/>
      <c r="R31" s="1"/>
      <c r="S31" s="1"/>
      <c r="T31" s="1"/>
      <c r="U31" s="9"/>
      <c r="V31" s="1"/>
      <c r="W31" s="1"/>
      <c r="X31" s="1"/>
      <c r="Y31" s="9"/>
      <c r="Z31" s="1"/>
      <c r="AA31" s="1"/>
      <c r="AB31" s="9"/>
      <c r="AC31" s="50">
        <f t="shared" ca="1" si="0"/>
        <v>0</v>
      </c>
      <c r="AD31" s="6">
        <f t="shared" ca="1" si="1"/>
        <v>10000</v>
      </c>
      <c r="AE31" s="34">
        <f t="shared" ca="1" si="2"/>
        <v>0</v>
      </c>
      <c r="AF31" s="30" t="str">
        <f t="shared" ca="1" si="3"/>
        <v>Underspent</v>
      </c>
      <c r="AG31" s="1"/>
    </row>
    <row r="32" spans="1:33" ht="31.5" customHeight="1" x14ac:dyDescent="0.25">
      <c r="A32" s="1" t="s">
        <v>17</v>
      </c>
      <c r="B32" s="1" t="s">
        <v>18</v>
      </c>
      <c r="C32" s="1" t="s">
        <v>28</v>
      </c>
      <c r="D32" s="1" t="s">
        <v>29</v>
      </c>
      <c r="E32" s="5" t="s">
        <v>57</v>
      </c>
      <c r="F32" s="5" t="s">
        <v>56</v>
      </c>
      <c r="G32" s="1" t="s">
        <v>105</v>
      </c>
      <c r="H32" s="5" t="s">
        <v>106</v>
      </c>
      <c r="I32" s="9">
        <v>5000</v>
      </c>
      <c r="J32" s="1">
        <f ca="1">SUMIF('Exp Jan'!AG:AH,G32,'Exp Jan'!AH:AH)</f>
        <v>0</v>
      </c>
      <c r="K32" s="1">
        <f ca="1">SUMIF('Exp Fev'!AG:AH,G32,'Exp Fev'!AH:AH)</f>
        <v>0</v>
      </c>
      <c r="L32" s="1"/>
      <c r="M32" s="9"/>
      <c r="N32" s="1"/>
      <c r="O32" s="1"/>
      <c r="P32" s="1"/>
      <c r="Q32" s="9"/>
      <c r="R32" s="1"/>
      <c r="S32" s="1"/>
      <c r="T32" s="1"/>
      <c r="U32" s="9"/>
      <c r="V32" s="1"/>
      <c r="W32" s="1"/>
      <c r="X32" s="1"/>
      <c r="Y32" s="9"/>
      <c r="Z32" s="1"/>
      <c r="AA32" s="1"/>
      <c r="AB32" s="9"/>
      <c r="AC32" s="50">
        <f t="shared" ca="1" si="0"/>
        <v>0</v>
      </c>
      <c r="AD32" s="6">
        <f t="shared" ca="1" si="1"/>
        <v>5000</v>
      </c>
      <c r="AE32" s="34">
        <f t="shared" ca="1" si="2"/>
        <v>0</v>
      </c>
      <c r="AF32" s="30" t="str">
        <f t="shared" ca="1" si="3"/>
        <v>Underspent</v>
      </c>
      <c r="AG32" s="1"/>
    </row>
    <row r="33" spans="1:33" ht="31.5" customHeight="1" x14ac:dyDescent="0.25">
      <c r="A33" s="1" t="s">
        <v>17</v>
      </c>
      <c r="B33" s="1" t="s">
        <v>18</v>
      </c>
      <c r="C33" s="1" t="s">
        <v>28</v>
      </c>
      <c r="D33" s="1" t="s">
        <v>29</v>
      </c>
      <c r="E33" s="5" t="s">
        <v>57</v>
      </c>
      <c r="F33" s="5" t="s">
        <v>56</v>
      </c>
      <c r="G33" s="1" t="s">
        <v>108</v>
      </c>
      <c r="H33" s="5" t="s">
        <v>107</v>
      </c>
      <c r="I33" s="9">
        <v>13000</v>
      </c>
      <c r="J33" s="1">
        <f ca="1">SUMIF('Exp Jan'!AG:AH,G33,'Exp Jan'!AH:AH)</f>
        <v>0</v>
      </c>
      <c r="K33" s="1">
        <f ca="1">SUMIF('Exp Fev'!AG:AH,G33,'Exp Fev'!AH:AH)</f>
        <v>0</v>
      </c>
      <c r="L33" s="1"/>
      <c r="M33" s="9"/>
      <c r="N33" s="1"/>
      <c r="O33" s="1"/>
      <c r="P33" s="1"/>
      <c r="Q33" s="9"/>
      <c r="R33" s="1"/>
      <c r="S33" s="1"/>
      <c r="T33" s="1"/>
      <c r="U33" s="9"/>
      <c r="V33" s="1"/>
      <c r="W33" s="1"/>
      <c r="X33" s="1"/>
      <c r="Y33" s="9"/>
      <c r="Z33" s="1"/>
      <c r="AA33" s="1"/>
      <c r="AB33" s="9"/>
      <c r="AC33" s="50">
        <f t="shared" ca="1" si="0"/>
        <v>0</v>
      </c>
      <c r="AD33" s="6">
        <f t="shared" ca="1" si="1"/>
        <v>13000</v>
      </c>
      <c r="AE33" s="34">
        <f t="shared" ca="1" si="2"/>
        <v>0</v>
      </c>
      <c r="AF33" s="30" t="str">
        <f t="shared" ca="1" si="3"/>
        <v>Underspent</v>
      </c>
      <c r="AG33" s="1"/>
    </row>
    <row r="34" spans="1:33" ht="31.5" customHeight="1" x14ac:dyDescent="0.25">
      <c r="A34" s="1" t="s">
        <v>17</v>
      </c>
      <c r="B34" s="1" t="s">
        <v>18</v>
      </c>
      <c r="C34" s="1" t="s">
        <v>28</v>
      </c>
      <c r="D34" s="1" t="s">
        <v>29</v>
      </c>
      <c r="E34" s="5" t="s">
        <v>57</v>
      </c>
      <c r="F34" s="5" t="s">
        <v>56</v>
      </c>
      <c r="G34" s="1" t="s">
        <v>109</v>
      </c>
      <c r="H34" s="5" t="s">
        <v>112</v>
      </c>
      <c r="I34" s="9">
        <v>10000</v>
      </c>
      <c r="J34" s="1">
        <f ca="1">SUMIF('Exp Jan'!AG:AH,G34,'Exp Jan'!AH:AH)</f>
        <v>0</v>
      </c>
      <c r="K34" s="1">
        <f ca="1">SUMIF('Exp Fev'!AG:AH,G34,'Exp Fev'!AH:AH)</f>
        <v>0</v>
      </c>
      <c r="L34" s="1"/>
      <c r="M34" s="9"/>
      <c r="N34" s="1"/>
      <c r="O34" s="1"/>
      <c r="P34" s="1"/>
      <c r="Q34" s="9"/>
      <c r="R34" s="1"/>
      <c r="S34" s="1"/>
      <c r="T34" s="1"/>
      <c r="U34" s="9"/>
      <c r="V34" s="1"/>
      <c r="W34" s="1"/>
      <c r="X34" s="1"/>
      <c r="Y34" s="9"/>
      <c r="Z34" s="1"/>
      <c r="AA34" s="1"/>
      <c r="AB34" s="9"/>
      <c r="AC34" s="50">
        <f t="shared" ca="1" si="0"/>
        <v>0</v>
      </c>
      <c r="AD34" s="6">
        <f t="shared" ca="1" si="1"/>
        <v>10000</v>
      </c>
      <c r="AE34" s="34">
        <f t="shared" ca="1" si="2"/>
        <v>0</v>
      </c>
      <c r="AF34" s="30" t="str">
        <f t="shared" ca="1" si="3"/>
        <v>Underspent</v>
      </c>
      <c r="AG34" s="1"/>
    </row>
    <row r="35" spans="1:33" ht="31.5" customHeight="1" x14ac:dyDescent="0.25">
      <c r="A35" s="1" t="s">
        <v>17</v>
      </c>
      <c r="B35" s="1" t="s">
        <v>18</v>
      </c>
      <c r="C35" s="1" t="s">
        <v>28</v>
      </c>
      <c r="D35" s="1" t="s">
        <v>29</v>
      </c>
      <c r="E35" s="5" t="s">
        <v>57</v>
      </c>
      <c r="F35" s="5" t="s">
        <v>56</v>
      </c>
      <c r="G35" s="1" t="s">
        <v>44</v>
      </c>
      <c r="H35" s="5" t="s">
        <v>113</v>
      </c>
      <c r="I35" s="9">
        <f>145000+10000</f>
        <v>155000</v>
      </c>
      <c r="J35" s="1">
        <f ca="1">SUMIF('Exp Jan'!AG:AH,G35,'Exp Jan'!AH:AH)</f>
        <v>0</v>
      </c>
      <c r="K35" s="1">
        <f ca="1">SUMIF('Exp Fev'!AG:AH,G35,'Exp Fev'!AH:AH)</f>
        <v>0</v>
      </c>
      <c r="L35" s="1"/>
      <c r="M35" s="9"/>
      <c r="N35" s="1"/>
      <c r="O35" s="1"/>
      <c r="P35" s="1"/>
      <c r="Q35" s="9"/>
      <c r="R35" s="1"/>
      <c r="S35" s="1"/>
      <c r="T35" s="1"/>
      <c r="U35" s="9"/>
      <c r="V35" s="1"/>
      <c r="W35" s="1"/>
      <c r="X35" s="1"/>
      <c r="Y35" s="9"/>
      <c r="Z35" s="1"/>
      <c r="AA35" s="1"/>
      <c r="AB35" s="9"/>
      <c r="AC35" s="50">
        <f t="shared" ca="1" si="0"/>
        <v>0</v>
      </c>
      <c r="AD35" s="6">
        <f t="shared" ca="1" si="1"/>
        <v>155000</v>
      </c>
      <c r="AE35" s="34">
        <f t="shared" ca="1" si="2"/>
        <v>0</v>
      </c>
      <c r="AF35" s="30" t="str">
        <f t="shared" ca="1" si="3"/>
        <v>Underspent</v>
      </c>
      <c r="AG35" s="1"/>
    </row>
    <row r="36" spans="1:33" ht="31.5" customHeight="1" x14ac:dyDescent="0.25">
      <c r="A36" s="1" t="s">
        <v>17</v>
      </c>
      <c r="B36" s="1" t="s">
        <v>18</v>
      </c>
      <c r="C36" s="1" t="s">
        <v>28</v>
      </c>
      <c r="D36" s="1" t="s">
        <v>29</v>
      </c>
      <c r="E36" s="5" t="s">
        <v>57</v>
      </c>
      <c r="F36" s="5" t="s">
        <v>56</v>
      </c>
      <c r="G36" s="1" t="s">
        <v>110</v>
      </c>
      <c r="H36" s="5" t="s">
        <v>114</v>
      </c>
      <c r="I36" s="9">
        <v>5000</v>
      </c>
      <c r="J36" s="1">
        <f ca="1">SUMIF('Exp Jan'!AG:AH,G36,'Exp Jan'!AH:AH)</f>
        <v>0</v>
      </c>
      <c r="K36" s="1">
        <f ca="1">SUMIF('Exp Fev'!AG:AH,G36,'Exp Fev'!AH:AH)</f>
        <v>0</v>
      </c>
      <c r="L36" s="1"/>
      <c r="M36" s="9"/>
      <c r="N36" s="1"/>
      <c r="O36" s="1"/>
      <c r="P36" s="1"/>
      <c r="Q36" s="9"/>
      <c r="R36" s="1"/>
      <c r="S36" s="1"/>
      <c r="T36" s="1"/>
      <c r="U36" s="9"/>
      <c r="V36" s="1"/>
      <c r="W36" s="1"/>
      <c r="X36" s="1"/>
      <c r="Y36" s="9"/>
      <c r="Z36" s="1"/>
      <c r="AA36" s="1"/>
      <c r="AB36" s="9"/>
      <c r="AC36" s="50">
        <f t="shared" ca="1" si="0"/>
        <v>0</v>
      </c>
      <c r="AD36" s="6">
        <f t="shared" ca="1" si="1"/>
        <v>5000</v>
      </c>
      <c r="AE36" s="34">
        <f t="shared" ca="1" si="2"/>
        <v>0</v>
      </c>
      <c r="AF36" s="30" t="str">
        <f t="shared" ca="1" si="3"/>
        <v>Underspent</v>
      </c>
      <c r="AG36" s="1"/>
    </row>
    <row r="37" spans="1:33" ht="31.5" customHeight="1" x14ac:dyDescent="0.25">
      <c r="A37" s="1" t="s">
        <v>17</v>
      </c>
      <c r="B37" s="1" t="s">
        <v>18</v>
      </c>
      <c r="C37" s="1" t="s">
        <v>28</v>
      </c>
      <c r="D37" s="1" t="s">
        <v>29</v>
      </c>
      <c r="E37" s="5" t="s">
        <v>57</v>
      </c>
      <c r="F37" s="5" t="s">
        <v>56</v>
      </c>
      <c r="G37" s="1" t="s">
        <v>111</v>
      </c>
      <c r="H37" s="5" t="s">
        <v>80</v>
      </c>
      <c r="I37" s="9">
        <v>800</v>
      </c>
      <c r="J37" s="1">
        <f ca="1">SUMIF('Exp Jan'!AG:AH,G37,'Exp Jan'!AH:AH)</f>
        <v>0</v>
      </c>
      <c r="K37" s="1">
        <f ca="1">SUMIF('Exp Fev'!AG:AH,G37,'Exp Fev'!AH:AH)</f>
        <v>0</v>
      </c>
      <c r="L37" s="1"/>
      <c r="M37" s="9"/>
      <c r="N37" s="1"/>
      <c r="O37" s="1"/>
      <c r="P37" s="1"/>
      <c r="Q37" s="9"/>
      <c r="R37" s="1"/>
      <c r="S37" s="1"/>
      <c r="T37" s="1"/>
      <c r="U37" s="9"/>
      <c r="V37" s="1"/>
      <c r="W37" s="1"/>
      <c r="X37" s="1"/>
      <c r="Y37" s="9"/>
      <c r="Z37" s="1"/>
      <c r="AA37" s="1"/>
      <c r="AB37" s="9"/>
      <c r="AC37" s="50">
        <f t="shared" ca="1" si="0"/>
        <v>0</v>
      </c>
      <c r="AD37" s="6">
        <f t="shared" ca="1" si="1"/>
        <v>800</v>
      </c>
      <c r="AE37" s="34">
        <f t="shared" ca="1" si="2"/>
        <v>0</v>
      </c>
      <c r="AF37" s="30" t="str">
        <f t="shared" ca="1" si="3"/>
        <v>Underspent</v>
      </c>
      <c r="AG37" s="1"/>
    </row>
    <row r="38" spans="1:33" ht="31.5" customHeight="1" x14ac:dyDescent="0.25">
      <c r="A38" s="1"/>
      <c r="B38" s="1"/>
      <c r="C38" s="1"/>
      <c r="D38" s="1"/>
      <c r="E38" s="5" t="s">
        <v>31</v>
      </c>
      <c r="F38" s="5" t="s">
        <v>32</v>
      </c>
      <c r="G38" s="1" t="s">
        <v>466</v>
      </c>
      <c r="H38" s="5" t="s">
        <v>36</v>
      </c>
      <c r="I38" s="9">
        <v>260000</v>
      </c>
      <c r="J38" s="1">
        <f ca="1">SUMIF('Exp Jan'!AG:AH,G38,'Exp Jan'!AH:AH)</f>
        <v>4341.76</v>
      </c>
      <c r="K38" s="1">
        <f ca="1">SUMIF('Exp Fev'!AG:AH,G38,'Exp Fev'!AH:AH)</f>
        <v>0</v>
      </c>
      <c r="L38" s="1"/>
      <c r="M38" s="9"/>
      <c r="N38" s="1"/>
      <c r="O38" s="1"/>
      <c r="P38" s="1"/>
      <c r="Q38" s="9"/>
      <c r="R38" s="1"/>
      <c r="S38" s="1"/>
      <c r="T38" s="1"/>
      <c r="U38" s="9"/>
      <c r="V38" s="1"/>
      <c r="W38" s="1"/>
      <c r="X38" s="1"/>
      <c r="Y38" s="9"/>
      <c r="Z38" s="1"/>
      <c r="AA38" s="1"/>
      <c r="AB38" s="9"/>
      <c r="AC38" s="50">
        <f t="shared" ca="1" si="0"/>
        <v>4341.76</v>
      </c>
      <c r="AD38" s="6">
        <f t="shared" ca="1" si="1"/>
        <v>255658.23999999999</v>
      </c>
      <c r="AE38" s="34">
        <f t="shared" ca="1" si="2"/>
        <v>1.6699076923076924E-2</v>
      </c>
      <c r="AF38" s="30" t="str">
        <f t="shared" ca="1" si="3"/>
        <v>Overspent</v>
      </c>
      <c r="AG38" s="1"/>
    </row>
    <row r="39" spans="1:33" ht="31.5" customHeight="1" x14ac:dyDescent="0.25">
      <c r="A39" s="1"/>
      <c r="B39" s="1"/>
      <c r="C39" s="1"/>
      <c r="D39" s="1"/>
      <c r="E39" s="5" t="s">
        <v>31</v>
      </c>
      <c r="F39" s="5" t="s">
        <v>32</v>
      </c>
      <c r="G39" s="1" t="s">
        <v>116</v>
      </c>
      <c r="H39" s="5" t="s">
        <v>115</v>
      </c>
      <c r="I39" s="9">
        <v>65000</v>
      </c>
      <c r="J39" s="1">
        <f ca="1">SUMIF('Exp Jan'!AG:AH,G39,'Exp Jan'!AH:AH)</f>
        <v>1592.5399999999993</v>
      </c>
      <c r="K39" s="1">
        <f ca="1">SUMIF('Exp Fev'!AG:AH,G39,'Exp Fev'!AH:AH)</f>
        <v>0</v>
      </c>
      <c r="L39" s="1"/>
      <c r="M39" s="9"/>
      <c r="N39" s="1"/>
      <c r="O39" s="1"/>
      <c r="P39" s="1"/>
      <c r="Q39" s="9"/>
      <c r="R39" s="1"/>
      <c r="S39" s="1"/>
      <c r="T39" s="1"/>
      <c r="U39" s="9"/>
      <c r="V39" s="1"/>
      <c r="W39" s="1"/>
      <c r="X39" s="1"/>
      <c r="Y39" s="9"/>
      <c r="Z39" s="1"/>
      <c r="AA39" s="1"/>
      <c r="AB39" s="9"/>
      <c r="AC39" s="50">
        <f t="shared" ca="1" si="0"/>
        <v>1592.5399999999993</v>
      </c>
      <c r="AD39" s="6">
        <f t="shared" ca="1" si="1"/>
        <v>63407.46</v>
      </c>
      <c r="AE39" s="34">
        <f t="shared" ca="1" si="2"/>
        <v>2.4500615384615374E-2</v>
      </c>
      <c r="AF39" s="30" t="str">
        <f t="shared" ca="1" si="3"/>
        <v>Overspent</v>
      </c>
      <c r="AG39" s="1"/>
    </row>
    <row r="40" spans="1:33" ht="31.5" customHeight="1" x14ac:dyDescent="0.25">
      <c r="A40" s="1"/>
      <c r="B40" s="1"/>
      <c r="C40" s="1"/>
      <c r="D40" s="1"/>
      <c r="E40" s="5" t="s">
        <v>31</v>
      </c>
      <c r="F40" s="5" t="s">
        <v>32</v>
      </c>
      <c r="G40" s="1" t="s">
        <v>118</v>
      </c>
      <c r="H40" s="5" t="s">
        <v>117</v>
      </c>
      <c r="I40" s="9">
        <v>31539</v>
      </c>
      <c r="J40" s="1">
        <f ca="1">SUMIF('Exp Jan'!AG:AH,G40,'Exp Jan'!AH:AH)</f>
        <v>838.8599999999999</v>
      </c>
      <c r="K40" s="1">
        <f ca="1">SUMIF('Exp Fev'!AG:AH,G40,'Exp Fev'!AH:AH)</f>
        <v>0</v>
      </c>
      <c r="L40" s="1"/>
      <c r="M40" s="9"/>
      <c r="N40" s="1"/>
      <c r="O40" s="1"/>
      <c r="P40" s="1"/>
      <c r="Q40" s="9"/>
      <c r="R40" s="1"/>
      <c r="S40" s="1"/>
      <c r="T40" s="1"/>
      <c r="U40" s="9"/>
      <c r="V40" s="1"/>
      <c r="W40" s="1"/>
      <c r="X40" s="1"/>
      <c r="Y40" s="9"/>
      <c r="Z40" s="1"/>
      <c r="AA40" s="1"/>
      <c r="AB40" s="9"/>
      <c r="AC40" s="50">
        <f t="shared" ca="1" si="0"/>
        <v>838.8599999999999</v>
      </c>
      <c r="AD40" s="6">
        <f t="shared" ca="1" si="1"/>
        <v>30700.14</v>
      </c>
      <c r="AE40" s="34">
        <f t="shared" ca="1" si="2"/>
        <v>2.6597545895557878E-2</v>
      </c>
      <c r="AF40" s="30" t="str">
        <f t="shared" ca="1" si="3"/>
        <v>Overspent</v>
      </c>
      <c r="AG40" s="1"/>
    </row>
    <row r="41" spans="1:33" ht="31.5" customHeight="1" x14ac:dyDescent="0.25">
      <c r="A41" s="1"/>
      <c r="B41" s="1"/>
      <c r="C41" s="1"/>
      <c r="D41" s="1"/>
      <c r="E41" s="5" t="s">
        <v>31</v>
      </c>
      <c r="F41" s="5" t="s">
        <v>32</v>
      </c>
      <c r="G41" s="1" t="s">
        <v>120</v>
      </c>
      <c r="H41" s="5" t="s">
        <v>119</v>
      </c>
      <c r="I41" s="9">
        <v>45000</v>
      </c>
      <c r="J41" s="1">
        <f ca="1">SUMIF('Exp Jan'!AG:AH,G41,'Exp Jan'!AH:AH)</f>
        <v>0</v>
      </c>
      <c r="K41" s="1">
        <f ca="1">SUMIF('Exp Fev'!AG:AH,G41,'Exp Fev'!AH:AH)</f>
        <v>0</v>
      </c>
      <c r="L41" s="1"/>
      <c r="M41" s="9"/>
      <c r="N41" s="1"/>
      <c r="O41" s="1"/>
      <c r="P41" s="1"/>
      <c r="Q41" s="9"/>
      <c r="R41" s="1"/>
      <c r="S41" s="1"/>
      <c r="T41" s="1"/>
      <c r="U41" s="9"/>
      <c r="V41" s="1"/>
      <c r="W41" s="1"/>
      <c r="X41" s="1"/>
      <c r="Y41" s="9"/>
      <c r="Z41" s="1"/>
      <c r="AA41" s="1"/>
      <c r="AB41" s="9"/>
      <c r="AC41" s="50">
        <f t="shared" ca="1" si="0"/>
        <v>0</v>
      </c>
      <c r="AD41" s="6">
        <f t="shared" ca="1" si="1"/>
        <v>45000</v>
      </c>
      <c r="AE41" s="34">
        <f t="shared" ca="1" si="2"/>
        <v>0</v>
      </c>
      <c r="AF41" s="30" t="str">
        <f t="shared" ca="1" si="3"/>
        <v>Underspent</v>
      </c>
      <c r="AG41" s="1"/>
    </row>
    <row r="42" spans="1:33" ht="31.5" customHeight="1" x14ac:dyDescent="0.25">
      <c r="A42" s="1"/>
      <c r="B42" s="1"/>
      <c r="C42" s="1"/>
      <c r="D42" s="1"/>
      <c r="E42" s="5" t="s">
        <v>31</v>
      </c>
      <c r="F42" s="5" t="s">
        <v>32</v>
      </c>
      <c r="G42" s="1" t="s">
        <v>121</v>
      </c>
      <c r="H42" s="5" t="s">
        <v>122</v>
      </c>
      <c r="I42" s="9">
        <v>20000</v>
      </c>
      <c r="J42" s="1">
        <f ca="1">SUMIF('Exp Jan'!AG:AH,G42,'Exp Jan'!AH:AH)</f>
        <v>0</v>
      </c>
      <c r="K42" s="1">
        <f ca="1">SUMIF('Exp Fev'!AG:AH,G42,'Exp Fev'!AH:AH)</f>
        <v>0</v>
      </c>
      <c r="L42" s="1"/>
      <c r="M42" s="9"/>
      <c r="N42" s="1"/>
      <c r="O42" s="1"/>
      <c r="P42" s="1"/>
      <c r="Q42" s="9"/>
      <c r="R42" s="1"/>
      <c r="S42" s="1"/>
      <c r="T42" s="1"/>
      <c r="U42" s="9"/>
      <c r="V42" s="1"/>
      <c r="W42" s="1"/>
      <c r="X42" s="1"/>
      <c r="Y42" s="9"/>
      <c r="Z42" s="1"/>
      <c r="AA42" s="1"/>
      <c r="AB42" s="9"/>
      <c r="AC42" s="50">
        <f t="shared" ca="1" si="0"/>
        <v>0</v>
      </c>
      <c r="AD42" s="6">
        <f t="shared" ca="1" si="1"/>
        <v>20000</v>
      </c>
      <c r="AE42" s="34">
        <f t="shared" ca="1" si="2"/>
        <v>0</v>
      </c>
      <c r="AF42" s="30" t="str">
        <f t="shared" ca="1" si="3"/>
        <v>Underspent</v>
      </c>
      <c r="AG42" s="1"/>
    </row>
    <row r="43" spans="1:33" ht="31.5" customHeight="1" x14ac:dyDescent="0.25">
      <c r="A43" s="1"/>
      <c r="B43" s="1"/>
      <c r="C43" s="1"/>
      <c r="D43" s="1"/>
      <c r="E43" s="5" t="s">
        <v>31</v>
      </c>
      <c r="F43" s="5" t="s">
        <v>32</v>
      </c>
      <c r="G43" s="1" t="s">
        <v>124</v>
      </c>
      <c r="H43" s="5" t="s">
        <v>123</v>
      </c>
      <c r="I43" s="9">
        <v>10000</v>
      </c>
      <c r="J43" s="1">
        <f ca="1">SUMIF('Exp Jan'!AG:AH,G43,'Exp Jan'!AH:AH)</f>
        <v>0</v>
      </c>
      <c r="K43" s="1">
        <f ca="1">SUMIF('Exp Fev'!AG:AH,G43,'Exp Fev'!AH:AH)</f>
        <v>0</v>
      </c>
      <c r="L43" s="1"/>
      <c r="M43" s="9"/>
      <c r="N43" s="1"/>
      <c r="O43" s="1"/>
      <c r="P43" s="1"/>
      <c r="Q43" s="9"/>
      <c r="R43" s="1"/>
      <c r="S43" s="1"/>
      <c r="T43" s="1"/>
      <c r="U43" s="9"/>
      <c r="V43" s="1"/>
      <c r="W43" s="1"/>
      <c r="X43" s="1"/>
      <c r="Y43" s="9"/>
      <c r="Z43" s="1"/>
      <c r="AA43" s="1"/>
      <c r="AB43" s="9"/>
      <c r="AC43" s="50">
        <f t="shared" ca="1" si="0"/>
        <v>0</v>
      </c>
      <c r="AD43" s="6">
        <f t="shared" ca="1" si="1"/>
        <v>10000</v>
      </c>
      <c r="AE43" s="34">
        <f t="shared" ca="1" si="2"/>
        <v>0</v>
      </c>
      <c r="AF43" s="30" t="str">
        <f t="shared" ca="1" si="3"/>
        <v>Underspent</v>
      </c>
      <c r="AG43" s="1"/>
    </row>
    <row r="44" spans="1:33" ht="31.5" customHeight="1" x14ac:dyDescent="0.25">
      <c r="A44" s="1"/>
      <c r="B44" s="1"/>
      <c r="C44" s="1"/>
      <c r="D44" s="1"/>
      <c r="E44" s="5" t="s">
        <v>31</v>
      </c>
      <c r="F44" s="5" t="s">
        <v>32</v>
      </c>
      <c r="G44" s="1" t="s">
        <v>126</v>
      </c>
      <c r="H44" s="5" t="s">
        <v>125</v>
      </c>
      <c r="I44" s="9">
        <v>115513</v>
      </c>
      <c r="J44" s="1">
        <f ca="1">SUMIF('Exp Jan'!AG:AH,G44,'Exp Jan'!AH:AH)</f>
        <v>0</v>
      </c>
      <c r="K44" s="1">
        <f ca="1">SUMIF('Exp Fev'!AG:AH,G44,'Exp Fev'!AH:AH)</f>
        <v>0</v>
      </c>
      <c r="L44" s="1"/>
      <c r="M44" s="9"/>
      <c r="N44" s="1"/>
      <c r="O44" s="1"/>
      <c r="P44" s="1"/>
      <c r="Q44" s="9"/>
      <c r="R44" s="1"/>
      <c r="S44" s="1"/>
      <c r="T44" s="1"/>
      <c r="U44" s="9"/>
      <c r="V44" s="1"/>
      <c r="W44" s="1"/>
      <c r="X44" s="1"/>
      <c r="Y44" s="9"/>
      <c r="Z44" s="1"/>
      <c r="AA44" s="1"/>
      <c r="AB44" s="9"/>
      <c r="AC44" s="50">
        <f t="shared" ca="1" si="0"/>
        <v>0</v>
      </c>
      <c r="AD44" s="6">
        <f t="shared" ca="1" si="1"/>
        <v>115513</v>
      </c>
      <c r="AE44" s="34">
        <f t="shared" ca="1" si="2"/>
        <v>0</v>
      </c>
      <c r="AF44" s="30" t="str">
        <f t="shared" ca="1" si="3"/>
        <v>Underspent</v>
      </c>
      <c r="AG44" s="1"/>
    </row>
    <row r="45" spans="1:33" x14ac:dyDescent="0.25">
      <c r="I45" s="55">
        <f>SUM(I7:I44)</f>
        <v>1369612</v>
      </c>
    </row>
  </sheetData>
  <conditionalFormatting sqref="AD7:AD44">
    <cfRule type="cellIs" dxfId="1" priority="2" operator="lessThan">
      <formula>0</formula>
    </cfRule>
  </conditionalFormatting>
  <conditionalFormatting sqref="AD6">
    <cfRule type="cellIs" dxfId="0" priority="1" operator="less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99"/>
  <sheetViews>
    <sheetView topLeftCell="A20" workbookViewId="0">
      <selection activeCell="AG6" sqref="AG6"/>
    </sheetView>
  </sheetViews>
  <sheetFormatPr baseColWidth="10" defaultRowHeight="15" x14ac:dyDescent="0.25"/>
  <cols>
    <col min="19" max="19" width="19.42578125" customWidth="1"/>
    <col min="21" max="21" width="46.140625" customWidth="1"/>
    <col min="22" max="26" width="0" hidden="1" customWidth="1"/>
    <col min="33" max="34" width="11.42578125" style="10"/>
  </cols>
  <sheetData>
    <row r="1" spans="1:34" x14ac:dyDescent="0.25">
      <c r="A1" t="s">
        <v>127</v>
      </c>
      <c r="B1" t="s">
        <v>128</v>
      </c>
      <c r="C1" t="s">
        <v>129</v>
      </c>
      <c r="D1" t="s">
        <v>130</v>
      </c>
      <c r="E1" t="s">
        <v>131</v>
      </c>
      <c r="F1" t="s">
        <v>132</v>
      </c>
      <c r="G1" t="s">
        <v>133</v>
      </c>
      <c r="H1" t="s">
        <v>134</v>
      </c>
      <c r="I1" t="s">
        <v>135</v>
      </c>
      <c r="J1" t="s">
        <v>136</v>
      </c>
      <c r="K1" t="s">
        <v>137</v>
      </c>
      <c r="L1" t="s">
        <v>138</v>
      </c>
      <c r="M1" t="s">
        <v>139</v>
      </c>
      <c r="N1" t="s">
        <v>140</v>
      </c>
      <c r="O1" t="s">
        <v>141</v>
      </c>
      <c r="P1" t="s">
        <v>142</v>
      </c>
      <c r="Q1" t="s">
        <v>143</v>
      </c>
      <c r="R1" t="s">
        <v>144</v>
      </c>
      <c r="S1" t="s">
        <v>145</v>
      </c>
      <c r="T1" t="s">
        <v>146</v>
      </c>
      <c r="U1" t="s">
        <v>147</v>
      </c>
      <c r="V1" t="s">
        <v>148</v>
      </c>
      <c r="W1" t="s">
        <v>149</v>
      </c>
      <c r="X1" t="s">
        <v>150</v>
      </c>
      <c r="Y1" t="s">
        <v>151</v>
      </c>
      <c r="Z1" t="s">
        <v>152</v>
      </c>
      <c r="AA1" t="s">
        <v>153</v>
      </c>
      <c r="AB1" t="s">
        <v>154</v>
      </c>
      <c r="AC1" t="s">
        <v>155</v>
      </c>
      <c r="AD1" t="s">
        <v>156</v>
      </c>
      <c r="AE1" t="s">
        <v>157</v>
      </c>
      <c r="AF1" t="s">
        <v>158</v>
      </c>
      <c r="AG1" s="10" t="e">
        <f>+#REF!</f>
        <v>#REF!</v>
      </c>
      <c r="AH1" s="10" t="str">
        <f>+AC1</f>
        <v>USD Amount</v>
      </c>
    </row>
    <row r="2" spans="1:34" x14ac:dyDescent="0.25">
      <c r="A2" t="s">
        <v>159</v>
      </c>
      <c r="B2" t="s">
        <v>160</v>
      </c>
      <c r="C2" s="8">
        <v>42744</v>
      </c>
      <c r="D2" s="8">
        <v>42761</v>
      </c>
      <c r="E2" t="s">
        <v>161</v>
      </c>
      <c r="F2">
        <v>74210</v>
      </c>
      <c r="G2" t="s">
        <v>162</v>
      </c>
      <c r="H2" t="s">
        <v>163</v>
      </c>
      <c r="I2">
        <v>4000</v>
      </c>
      <c r="J2">
        <v>30808</v>
      </c>
      <c r="K2">
        <v>1981</v>
      </c>
      <c r="L2">
        <v>12</v>
      </c>
      <c r="M2" t="s">
        <v>164</v>
      </c>
      <c r="N2">
        <v>90411</v>
      </c>
      <c r="O2" t="s">
        <v>165</v>
      </c>
      <c r="P2" t="s">
        <v>166</v>
      </c>
      <c r="Q2" t="s">
        <v>166</v>
      </c>
      <c r="R2">
        <v>5215</v>
      </c>
      <c r="S2" t="s">
        <v>167</v>
      </c>
      <c r="T2" t="s">
        <v>166</v>
      </c>
      <c r="U2" t="s">
        <v>168</v>
      </c>
      <c r="V2">
        <v>24869</v>
      </c>
      <c r="X2" t="s">
        <v>169</v>
      </c>
      <c r="Y2">
        <v>8</v>
      </c>
      <c r="Z2" s="8">
        <v>42744</v>
      </c>
      <c r="AA2">
        <v>1475</v>
      </c>
      <c r="AB2" t="s">
        <v>170</v>
      </c>
      <c r="AC2">
        <v>1475</v>
      </c>
      <c r="AD2" t="s">
        <v>171</v>
      </c>
      <c r="AE2">
        <v>2017</v>
      </c>
      <c r="AF2">
        <v>1</v>
      </c>
      <c r="AG2" s="10" t="s">
        <v>465</v>
      </c>
      <c r="AH2" s="10">
        <f>+AC2</f>
        <v>1475</v>
      </c>
    </row>
    <row r="3" spans="1:34" x14ac:dyDescent="0.25">
      <c r="A3" t="s">
        <v>159</v>
      </c>
      <c r="B3" t="s">
        <v>172</v>
      </c>
      <c r="C3" s="8">
        <v>42744</v>
      </c>
      <c r="D3" s="8">
        <v>42761</v>
      </c>
      <c r="E3" t="s">
        <v>161</v>
      </c>
      <c r="F3">
        <v>74599</v>
      </c>
      <c r="G3" t="s">
        <v>173</v>
      </c>
      <c r="H3" t="s">
        <v>163</v>
      </c>
      <c r="I3">
        <v>4000</v>
      </c>
      <c r="J3">
        <v>30808</v>
      </c>
      <c r="K3">
        <v>1981</v>
      </c>
      <c r="L3">
        <v>12</v>
      </c>
      <c r="M3" t="s">
        <v>164</v>
      </c>
      <c r="N3">
        <v>90411</v>
      </c>
      <c r="O3" t="s">
        <v>165</v>
      </c>
      <c r="P3" t="s">
        <v>166</v>
      </c>
      <c r="Q3" t="s">
        <v>166</v>
      </c>
      <c r="R3">
        <v>5215</v>
      </c>
      <c r="S3" t="s">
        <v>167</v>
      </c>
      <c r="T3" t="s">
        <v>166</v>
      </c>
      <c r="U3" t="s">
        <v>174</v>
      </c>
      <c r="V3">
        <v>24869</v>
      </c>
      <c r="X3" t="s">
        <v>169</v>
      </c>
      <c r="Y3">
        <v>10</v>
      </c>
      <c r="Z3" s="8">
        <v>42744</v>
      </c>
      <c r="AA3">
        <v>27.58</v>
      </c>
      <c r="AB3" t="s">
        <v>170</v>
      </c>
      <c r="AC3">
        <v>27.58</v>
      </c>
      <c r="AD3" t="s">
        <v>171</v>
      </c>
      <c r="AE3">
        <v>2017</v>
      </c>
      <c r="AF3">
        <v>1</v>
      </c>
      <c r="AG3" s="10" t="s">
        <v>465</v>
      </c>
      <c r="AH3" s="10">
        <f t="shared" ref="AH3:AH32" si="0">+AC3</f>
        <v>27.58</v>
      </c>
    </row>
    <row r="4" spans="1:34" x14ac:dyDescent="0.25">
      <c r="A4" t="s">
        <v>159</v>
      </c>
      <c r="B4" t="s">
        <v>175</v>
      </c>
      <c r="C4" s="8">
        <v>42744</v>
      </c>
      <c r="D4" s="8">
        <v>42761</v>
      </c>
      <c r="E4" t="s">
        <v>161</v>
      </c>
      <c r="F4">
        <v>74599</v>
      </c>
      <c r="G4" t="s">
        <v>173</v>
      </c>
      <c r="H4" t="s">
        <v>163</v>
      </c>
      <c r="I4">
        <v>4000</v>
      </c>
      <c r="J4">
        <v>30808</v>
      </c>
      <c r="K4">
        <v>1981</v>
      </c>
      <c r="L4">
        <v>12</v>
      </c>
      <c r="M4" t="s">
        <v>164</v>
      </c>
      <c r="N4">
        <v>90411</v>
      </c>
      <c r="O4" t="s">
        <v>165</v>
      </c>
      <c r="P4" t="s">
        <v>166</v>
      </c>
      <c r="Q4" t="s">
        <v>166</v>
      </c>
      <c r="R4">
        <v>5215</v>
      </c>
      <c r="S4" t="s">
        <v>167</v>
      </c>
      <c r="T4" t="s">
        <v>166</v>
      </c>
      <c r="U4" t="s">
        <v>176</v>
      </c>
      <c r="V4">
        <v>24869</v>
      </c>
      <c r="X4" t="s">
        <v>169</v>
      </c>
      <c r="Y4">
        <v>9</v>
      </c>
      <c r="Z4" s="8">
        <v>42744</v>
      </c>
      <c r="AA4">
        <v>140.72999999999999</v>
      </c>
      <c r="AB4" t="s">
        <v>170</v>
      </c>
      <c r="AC4">
        <v>140.72999999999999</v>
      </c>
      <c r="AD4" t="s">
        <v>171</v>
      </c>
      <c r="AE4">
        <v>2017</v>
      </c>
      <c r="AF4">
        <v>1</v>
      </c>
      <c r="AG4" s="10" t="s">
        <v>465</v>
      </c>
      <c r="AH4" s="10">
        <f t="shared" si="0"/>
        <v>140.72999999999999</v>
      </c>
    </row>
    <row r="5" spans="1:34" x14ac:dyDescent="0.25">
      <c r="A5" t="s">
        <v>159</v>
      </c>
      <c r="B5" t="s">
        <v>177</v>
      </c>
      <c r="C5" s="8">
        <v>42753</v>
      </c>
      <c r="D5" s="8">
        <v>42754</v>
      </c>
      <c r="E5" t="s">
        <v>161</v>
      </c>
      <c r="F5">
        <v>71635</v>
      </c>
      <c r="G5" t="s">
        <v>178</v>
      </c>
      <c r="H5" t="s">
        <v>163</v>
      </c>
      <c r="I5">
        <v>4000</v>
      </c>
      <c r="J5">
        <v>30808</v>
      </c>
      <c r="K5">
        <v>1981</v>
      </c>
      <c r="L5">
        <v>12</v>
      </c>
      <c r="M5" t="s">
        <v>164</v>
      </c>
      <c r="N5">
        <v>90411</v>
      </c>
      <c r="O5" t="s">
        <v>165</v>
      </c>
      <c r="P5" t="s">
        <v>179</v>
      </c>
      <c r="Q5" t="s">
        <v>166</v>
      </c>
      <c r="R5">
        <v>8335</v>
      </c>
      <c r="S5" t="s">
        <v>180</v>
      </c>
      <c r="T5" t="s">
        <v>166</v>
      </c>
      <c r="U5" t="s">
        <v>181</v>
      </c>
      <c r="V5" t="s">
        <v>182</v>
      </c>
      <c r="X5" t="s">
        <v>183</v>
      </c>
      <c r="Y5">
        <v>18</v>
      </c>
      <c r="Z5" s="8">
        <v>42753</v>
      </c>
      <c r="AA5">
        <v>76</v>
      </c>
      <c r="AB5" t="s">
        <v>170</v>
      </c>
      <c r="AC5">
        <v>76</v>
      </c>
      <c r="AD5" t="s">
        <v>171</v>
      </c>
      <c r="AE5">
        <v>2017</v>
      </c>
      <c r="AF5">
        <v>1</v>
      </c>
      <c r="AG5" s="10" t="s">
        <v>118</v>
      </c>
      <c r="AH5" s="10">
        <f t="shared" si="0"/>
        <v>76</v>
      </c>
    </row>
    <row r="6" spans="1:34" x14ac:dyDescent="0.25">
      <c r="A6" t="s">
        <v>159</v>
      </c>
      <c r="B6" t="s">
        <v>184</v>
      </c>
      <c r="C6" s="8">
        <v>42753</v>
      </c>
      <c r="D6" s="8">
        <v>42754</v>
      </c>
      <c r="E6" t="s">
        <v>161</v>
      </c>
      <c r="F6">
        <v>71615</v>
      </c>
      <c r="G6" t="s">
        <v>185</v>
      </c>
      <c r="H6" t="s">
        <v>163</v>
      </c>
      <c r="I6">
        <v>4000</v>
      </c>
      <c r="J6">
        <v>30808</v>
      </c>
      <c r="K6">
        <v>1981</v>
      </c>
      <c r="L6">
        <v>12</v>
      </c>
      <c r="M6" t="s">
        <v>164</v>
      </c>
      <c r="N6">
        <v>90411</v>
      </c>
      <c r="O6" t="s">
        <v>165</v>
      </c>
      <c r="P6" t="s">
        <v>179</v>
      </c>
      <c r="Q6" t="s">
        <v>166</v>
      </c>
      <c r="R6">
        <v>8335</v>
      </c>
      <c r="S6" t="s">
        <v>180</v>
      </c>
      <c r="T6" t="s">
        <v>166</v>
      </c>
      <c r="U6" t="s">
        <v>186</v>
      </c>
      <c r="V6" t="s">
        <v>182</v>
      </c>
      <c r="X6" t="s">
        <v>183</v>
      </c>
      <c r="Y6">
        <v>16</v>
      </c>
      <c r="Z6" s="8">
        <v>42753</v>
      </c>
      <c r="AA6">
        <v>586.55999999999995</v>
      </c>
      <c r="AB6" t="s">
        <v>170</v>
      </c>
      <c r="AC6">
        <v>586.55999999999995</v>
      </c>
      <c r="AD6" t="s">
        <v>171</v>
      </c>
      <c r="AE6">
        <v>2017</v>
      </c>
      <c r="AF6">
        <v>1</v>
      </c>
      <c r="AG6" s="10" t="s">
        <v>118</v>
      </c>
      <c r="AH6" s="10">
        <f t="shared" si="0"/>
        <v>586.55999999999995</v>
      </c>
    </row>
    <row r="7" spans="1:34" x14ac:dyDescent="0.25">
      <c r="A7" t="s">
        <v>159</v>
      </c>
      <c r="B7" t="s">
        <v>187</v>
      </c>
      <c r="C7" s="8">
        <v>42753</v>
      </c>
      <c r="D7" s="8">
        <v>42754</v>
      </c>
      <c r="E7" t="s">
        <v>161</v>
      </c>
      <c r="F7">
        <v>74599</v>
      </c>
      <c r="G7" t="s">
        <v>173</v>
      </c>
      <c r="H7" t="s">
        <v>163</v>
      </c>
      <c r="I7">
        <v>4000</v>
      </c>
      <c r="J7">
        <v>30808</v>
      </c>
      <c r="K7">
        <v>1981</v>
      </c>
      <c r="L7">
        <v>12</v>
      </c>
      <c r="M7" t="s">
        <v>164</v>
      </c>
      <c r="N7">
        <v>90411</v>
      </c>
      <c r="O7" t="s">
        <v>165</v>
      </c>
      <c r="P7" t="s">
        <v>179</v>
      </c>
      <c r="Q7" t="s">
        <v>166</v>
      </c>
      <c r="R7">
        <v>8335</v>
      </c>
      <c r="S7" t="s">
        <v>180</v>
      </c>
      <c r="T7" t="s">
        <v>166</v>
      </c>
      <c r="U7" t="s">
        <v>174</v>
      </c>
      <c r="V7" t="s">
        <v>182</v>
      </c>
      <c r="X7" t="s">
        <v>183</v>
      </c>
      <c r="Y7">
        <v>21</v>
      </c>
      <c r="Z7" s="8">
        <v>42753</v>
      </c>
      <c r="AA7">
        <v>27.58</v>
      </c>
      <c r="AB7" t="s">
        <v>170</v>
      </c>
      <c r="AC7">
        <v>27.58</v>
      </c>
      <c r="AD7" t="s">
        <v>171</v>
      </c>
      <c r="AE7">
        <v>2017</v>
      </c>
      <c r="AF7">
        <v>1</v>
      </c>
      <c r="AG7" s="10" t="s">
        <v>118</v>
      </c>
      <c r="AH7" s="10">
        <f t="shared" si="0"/>
        <v>27.58</v>
      </c>
    </row>
    <row r="8" spans="1:34" x14ac:dyDescent="0.25">
      <c r="A8" t="s">
        <v>159</v>
      </c>
      <c r="B8" t="s">
        <v>188</v>
      </c>
      <c r="C8" s="8">
        <v>42753</v>
      </c>
      <c r="D8" s="8">
        <v>42754</v>
      </c>
      <c r="E8" t="s">
        <v>161</v>
      </c>
      <c r="F8">
        <v>74599</v>
      </c>
      <c r="G8" t="s">
        <v>173</v>
      </c>
      <c r="H8" t="s">
        <v>163</v>
      </c>
      <c r="I8">
        <v>4000</v>
      </c>
      <c r="J8">
        <v>30808</v>
      </c>
      <c r="K8">
        <v>1981</v>
      </c>
      <c r="L8">
        <v>12</v>
      </c>
      <c r="M8" t="s">
        <v>164</v>
      </c>
      <c r="N8">
        <v>90411</v>
      </c>
      <c r="O8" t="s">
        <v>165</v>
      </c>
      <c r="P8" t="s">
        <v>179</v>
      </c>
      <c r="Q8" t="s">
        <v>166</v>
      </c>
      <c r="R8">
        <v>8335</v>
      </c>
      <c r="S8" t="s">
        <v>180</v>
      </c>
      <c r="T8" t="s">
        <v>166</v>
      </c>
      <c r="U8" t="s">
        <v>189</v>
      </c>
      <c r="V8" t="s">
        <v>182</v>
      </c>
      <c r="X8" t="s">
        <v>183</v>
      </c>
      <c r="Y8">
        <v>22</v>
      </c>
      <c r="Z8" s="8">
        <v>42753</v>
      </c>
      <c r="AA8">
        <v>35.18</v>
      </c>
      <c r="AB8" t="s">
        <v>170</v>
      </c>
      <c r="AC8">
        <v>35.18</v>
      </c>
      <c r="AD8" t="s">
        <v>171</v>
      </c>
      <c r="AE8">
        <v>2017</v>
      </c>
      <c r="AF8">
        <v>1</v>
      </c>
      <c r="AG8" s="10" t="s">
        <v>118</v>
      </c>
      <c r="AH8" s="10">
        <f t="shared" si="0"/>
        <v>35.18</v>
      </c>
    </row>
    <row r="9" spans="1:34" x14ac:dyDescent="0.25">
      <c r="A9" t="s">
        <v>159</v>
      </c>
      <c r="B9" t="s">
        <v>190</v>
      </c>
      <c r="C9" s="8">
        <v>42760</v>
      </c>
      <c r="D9" s="8">
        <v>42761</v>
      </c>
      <c r="E9" t="s">
        <v>161</v>
      </c>
      <c r="F9">
        <v>72105</v>
      </c>
      <c r="G9" t="s">
        <v>191</v>
      </c>
      <c r="H9" t="s">
        <v>163</v>
      </c>
      <c r="I9">
        <v>4000</v>
      </c>
      <c r="J9">
        <v>30808</v>
      </c>
      <c r="K9">
        <v>1981</v>
      </c>
      <c r="L9">
        <v>12</v>
      </c>
      <c r="M9" t="s">
        <v>164</v>
      </c>
      <c r="N9">
        <v>90411</v>
      </c>
      <c r="O9" t="s">
        <v>192</v>
      </c>
      <c r="P9" t="s">
        <v>179</v>
      </c>
      <c r="Q9" t="s">
        <v>166</v>
      </c>
      <c r="R9">
        <v>6278</v>
      </c>
      <c r="S9" t="s">
        <v>193</v>
      </c>
      <c r="T9" t="s">
        <v>166</v>
      </c>
      <c r="U9" t="s">
        <v>194</v>
      </c>
      <c r="V9" t="s">
        <v>195</v>
      </c>
      <c r="X9" t="s">
        <v>196</v>
      </c>
      <c r="Y9">
        <v>2</v>
      </c>
      <c r="Z9" s="8">
        <v>42760</v>
      </c>
      <c r="AA9">
        <v>2000000</v>
      </c>
      <c r="AB9" t="s">
        <v>197</v>
      </c>
      <c r="AC9">
        <v>1194.97</v>
      </c>
      <c r="AD9" t="s">
        <v>171</v>
      </c>
      <c r="AE9">
        <v>2017</v>
      </c>
      <c r="AF9">
        <v>1</v>
      </c>
      <c r="AH9" s="10">
        <f t="shared" si="0"/>
        <v>1194.97</v>
      </c>
    </row>
    <row r="10" spans="1:34" x14ac:dyDescent="0.25">
      <c r="A10" t="s">
        <v>159</v>
      </c>
      <c r="B10" t="s">
        <v>198</v>
      </c>
      <c r="C10" s="8">
        <v>42760</v>
      </c>
      <c r="D10" s="8">
        <v>42761</v>
      </c>
      <c r="E10" t="s">
        <v>161</v>
      </c>
      <c r="F10">
        <v>63515</v>
      </c>
      <c r="G10" t="s">
        <v>199</v>
      </c>
      <c r="H10" t="s">
        <v>163</v>
      </c>
      <c r="I10">
        <v>4000</v>
      </c>
      <c r="J10">
        <v>30808</v>
      </c>
      <c r="K10">
        <v>1981</v>
      </c>
      <c r="L10">
        <v>12</v>
      </c>
      <c r="M10" t="s">
        <v>164</v>
      </c>
      <c r="N10">
        <v>90411</v>
      </c>
      <c r="O10" t="s">
        <v>165</v>
      </c>
      <c r="P10" t="s">
        <v>166</v>
      </c>
      <c r="Q10" t="s">
        <v>166</v>
      </c>
      <c r="R10">
        <v>8048</v>
      </c>
      <c r="S10" t="s">
        <v>200</v>
      </c>
      <c r="T10" t="s">
        <v>166</v>
      </c>
      <c r="U10" t="s">
        <v>201</v>
      </c>
      <c r="V10" t="s">
        <v>202</v>
      </c>
      <c r="X10" t="s">
        <v>203</v>
      </c>
      <c r="Y10">
        <v>17</v>
      </c>
      <c r="Z10" s="8">
        <v>42760</v>
      </c>
      <c r="AA10">
        <v>556290</v>
      </c>
      <c r="AB10" t="s">
        <v>197</v>
      </c>
      <c r="AC10">
        <v>332.37</v>
      </c>
      <c r="AD10" t="s">
        <v>171</v>
      </c>
      <c r="AE10">
        <v>2017</v>
      </c>
      <c r="AF10">
        <v>1</v>
      </c>
      <c r="AG10" s="10" t="s">
        <v>466</v>
      </c>
      <c r="AH10" s="10">
        <f t="shared" si="0"/>
        <v>332.37</v>
      </c>
    </row>
    <row r="11" spans="1:34" x14ac:dyDescent="0.25">
      <c r="A11" t="s">
        <v>159</v>
      </c>
      <c r="B11" t="s">
        <v>204</v>
      </c>
      <c r="C11" s="8">
        <v>42760</v>
      </c>
      <c r="D11" s="8">
        <v>42761</v>
      </c>
      <c r="E11" t="s">
        <v>161</v>
      </c>
      <c r="F11">
        <v>74599</v>
      </c>
      <c r="G11" t="s">
        <v>173</v>
      </c>
      <c r="H11" t="s">
        <v>163</v>
      </c>
      <c r="I11">
        <v>4000</v>
      </c>
      <c r="J11">
        <v>30808</v>
      </c>
      <c r="K11">
        <v>1981</v>
      </c>
      <c r="L11">
        <v>12</v>
      </c>
      <c r="M11" t="s">
        <v>164</v>
      </c>
      <c r="N11">
        <v>90411</v>
      </c>
      <c r="O11" t="s">
        <v>165</v>
      </c>
      <c r="P11" t="s">
        <v>166</v>
      </c>
      <c r="Q11" t="s">
        <v>166</v>
      </c>
      <c r="R11">
        <v>8048</v>
      </c>
      <c r="S11" t="s">
        <v>200</v>
      </c>
      <c r="T11" t="s">
        <v>166</v>
      </c>
      <c r="U11" t="s">
        <v>205</v>
      </c>
      <c r="V11" t="s">
        <v>202</v>
      </c>
      <c r="X11" t="s">
        <v>203</v>
      </c>
      <c r="Y11">
        <v>25</v>
      </c>
      <c r="Z11" s="8">
        <v>42760</v>
      </c>
      <c r="AA11">
        <v>46160</v>
      </c>
      <c r="AB11" t="s">
        <v>197</v>
      </c>
      <c r="AC11">
        <v>27.58</v>
      </c>
      <c r="AD11" t="s">
        <v>171</v>
      </c>
      <c r="AE11">
        <v>2017</v>
      </c>
      <c r="AF11">
        <v>1</v>
      </c>
      <c r="AG11" s="10" t="s">
        <v>466</v>
      </c>
      <c r="AH11" s="10">
        <f t="shared" si="0"/>
        <v>27.58</v>
      </c>
    </row>
    <row r="12" spans="1:34" x14ac:dyDescent="0.25">
      <c r="A12" t="s">
        <v>159</v>
      </c>
      <c r="B12" t="s">
        <v>206</v>
      </c>
      <c r="C12" s="8">
        <v>42760</v>
      </c>
      <c r="D12" s="8">
        <v>42761</v>
      </c>
      <c r="E12" t="s">
        <v>161</v>
      </c>
      <c r="F12">
        <v>74599</v>
      </c>
      <c r="G12" t="s">
        <v>173</v>
      </c>
      <c r="H12" t="s">
        <v>163</v>
      </c>
      <c r="I12">
        <v>4000</v>
      </c>
      <c r="J12">
        <v>30808</v>
      </c>
      <c r="K12">
        <v>1981</v>
      </c>
      <c r="L12">
        <v>12</v>
      </c>
      <c r="M12" t="s">
        <v>164</v>
      </c>
      <c r="N12">
        <v>90411</v>
      </c>
      <c r="O12" t="s">
        <v>165</v>
      </c>
      <c r="P12" t="s">
        <v>166</v>
      </c>
      <c r="Q12" t="s">
        <v>166</v>
      </c>
      <c r="R12">
        <v>8048</v>
      </c>
      <c r="S12" t="s">
        <v>200</v>
      </c>
      <c r="T12" t="s">
        <v>166</v>
      </c>
      <c r="U12" t="s">
        <v>207</v>
      </c>
      <c r="V12" t="s">
        <v>202</v>
      </c>
      <c r="X12" t="s">
        <v>203</v>
      </c>
      <c r="Y12">
        <v>26</v>
      </c>
      <c r="Z12" s="8">
        <v>42760</v>
      </c>
      <c r="AA12">
        <v>36871</v>
      </c>
      <c r="AB12" t="s">
        <v>197</v>
      </c>
      <c r="AC12">
        <v>22.03</v>
      </c>
      <c r="AD12" t="s">
        <v>171</v>
      </c>
      <c r="AE12">
        <v>2017</v>
      </c>
      <c r="AF12">
        <v>1</v>
      </c>
      <c r="AG12" s="10" t="s">
        <v>466</v>
      </c>
      <c r="AH12" s="10">
        <f t="shared" si="0"/>
        <v>22.03</v>
      </c>
    </row>
    <row r="13" spans="1:34" x14ac:dyDescent="0.25">
      <c r="A13" t="s">
        <v>159</v>
      </c>
      <c r="B13" t="s">
        <v>218</v>
      </c>
      <c r="C13" s="8">
        <v>42762</v>
      </c>
      <c r="D13" s="8">
        <v>42769</v>
      </c>
      <c r="E13" t="s">
        <v>161</v>
      </c>
      <c r="F13">
        <v>71620</v>
      </c>
      <c r="G13" t="s">
        <v>209</v>
      </c>
      <c r="H13" t="s">
        <v>163</v>
      </c>
      <c r="I13">
        <v>4000</v>
      </c>
      <c r="J13">
        <v>30808</v>
      </c>
      <c r="K13">
        <v>1981</v>
      </c>
      <c r="L13">
        <v>12</v>
      </c>
      <c r="M13" t="s">
        <v>164</v>
      </c>
      <c r="N13">
        <v>90411</v>
      </c>
      <c r="O13" t="s">
        <v>210</v>
      </c>
      <c r="P13" t="s">
        <v>166</v>
      </c>
      <c r="Q13" t="s">
        <v>166</v>
      </c>
      <c r="R13">
        <v>8654</v>
      </c>
      <c r="S13" t="s">
        <v>219</v>
      </c>
      <c r="T13" t="s">
        <v>166</v>
      </c>
      <c r="U13" t="s">
        <v>220</v>
      </c>
      <c r="V13" t="s">
        <v>221</v>
      </c>
      <c r="X13" t="s">
        <v>222</v>
      </c>
      <c r="Y13">
        <v>8</v>
      </c>
      <c r="Z13" s="8">
        <v>42762</v>
      </c>
      <c r="AA13">
        <v>107000</v>
      </c>
      <c r="AB13" t="s">
        <v>197</v>
      </c>
      <c r="AC13">
        <v>63.93</v>
      </c>
      <c r="AD13" t="s">
        <v>171</v>
      </c>
      <c r="AE13">
        <v>2017</v>
      </c>
      <c r="AF13">
        <v>1</v>
      </c>
      <c r="AG13" s="10" t="s">
        <v>118</v>
      </c>
      <c r="AH13" s="10">
        <f t="shared" si="0"/>
        <v>63.93</v>
      </c>
    </row>
    <row r="14" spans="1:34" x14ac:dyDescent="0.25">
      <c r="A14" t="s">
        <v>159</v>
      </c>
      <c r="B14" t="s">
        <v>223</v>
      </c>
      <c r="C14" s="8">
        <v>42762</v>
      </c>
      <c r="D14" s="8">
        <v>42769</v>
      </c>
      <c r="E14" t="s">
        <v>161</v>
      </c>
      <c r="F14">
        <v>74599</v>
      </c>
      <c r="G14" t="s">
        <v>173</v>
      </c>
      <c r="H14" t="s">
        <v>163</v>
      </c>
      <c r="I14">
        <v>4000</v>
      </c>
      <c r="J14">
        <v>30808</v>
      </c>
      <c r="K14">
        <v>1981</v>
      </c>
      <c r="L14">
        <v>12</v>
      </c>
      <c r="M14" t="s">
        <v>164</v>
      </c>
      <c r="N14">
        <v>90411</v>
      </c>
      <c r="O14" t="s">
        <v>210</v>
      </c>
      <c r="P14" t="s">
        <v>166</v>
      </c>
      <c r="Q14" t="s">
        <v>166</v>
      </c>
      <c r="R14">
        <v>8654</v>
      </c>
      <c r="S14" t="s">
        <v>219</v>
      </c>
      <c r="T14" t="s">
        <v>166</v>
      </c>
      <c r="U14" t="s">
        <v>215</v>
      </c>
      <c r="V14" t="s">
        <v>221</v>
      </c>
      <c r="X14" t="s">
        <v>222</v>
      </c>
      <c r="Y14">
        <v>9</v>
      </c>
      <c r="Z14" s="8">
        <v>42762</v>
      </c>
      <c r="AA14">
        <v>46160</v>
      </c>
      <c r="AB14" t="s">
        <v>197</v>
      </c>
      <c r="AC14">
        <v>27.58</v>
      </c>
      <c r="AD14" t="s">
        <v>171</v>
      </c>
      <c r="AE14">
        <v>2017</v>
      </c>
      <c r="AF14">
        <v>1</v>
      </c>
      <c r="AG14" s="10" t="s">
        <v>118</v>
      </c>
      <c r="AH14" s="10">
        <f t="shared" si="0"/>
        <v>27.58</v>
      </c>
    </row>
    <row r="15" spans="1:34" x14ac:dyDescent="0.25">
      <c r="A15" t="s">
        <v>159</v>
      </c>
      <c r="B15" t="s">
        <v>224</v>
      </c>
      <c r="C15" s="8">
        <v>42762</v>
      </c>
      <c r="D15" s="8">
        <v>42769</v>
      </c>
      <c r="E15" t="s">
        <v>161</v>
      </c>
      <c r="F15">
        <v>74599</v>
      </c>
      <c r="G15" t="s">
        <v>173</v>
      </c>
      <c r="H15" t="s">
        <v>163</v>
      </c>
      <c r="I15">
        <v>4000</v>
      </c>
      <c r="J15">
        <v>30808</v>
      </c>
      <c r="K15">
        <v>1981</v>
      </c>
      <c r="L15">
        <v>12</v>
      </c>
      <c r="M15" t="s">
        <v>164</v>
      </c>
      <c r="N15">
        <v>90411</v>
      </c>
      <c r="O15" t="s">
        <v>210</v>
      </c>
      <c r="P15" t="s">
        <v>166</v>
      </c>
      <c r="Q15" t="s">
        <v>166</v>
      </c>
      <c r="R15">
        <v>8654</v>
      </c>
      <c r="S15" t="s">
        <v>219</v>
      </c>
      <c r="T15" t="s">
        <v>166</v>
      </c>
      <c r="U15" t="s">
        <v>225</v>
      </c>
      <c r="V15" t="s">
        <v>221</v>
      </c>
      <c r="X15" t="s">
        <v>222</v>
      </c>
      <c r="Y15">
        <v>10</v>
      </c>
      <c r="Z15" s="8">
        <v>42762</v>
      </c>
      <c r="AA15">
        <v>36871</v>
      </c>
      <c r="AB15" t="s">
        <v>197</v>
      </c>
      <c r="AC15">
        <v>22.03</v>
      </c>
      <c r="AD15" t="s">
        <v>171</v>
      </c>
      <c r="AE15">
        <v>2017</v>
      </c>
      <c r="AF15">
        <v>1</v>
      </c>
      <c r="AG15" s="10" t="s">
        <v>118</v>
      </c>
      <c r="AH15" s="10">
        <f t="shared" si="0"/>
        <v>22.03</v>
      </c>
    </row>
    <row r="16" spans="1:34" x14ac:dyDescent="0.25">
      <c r="A16" t="s">
        <v>306</v>
      </c>
      <c r="B16" t="s">
        <v>307</v>
      </c>
      <c r="C16" s="8">
        <v>42747</v>
      </c>
      <c r="D16" s="8">
        <v>42747</v>
      </c>
      <c r="E16" t="s">
        <v>161</v>
      </c>
      <c r="F16">
        <v>74599</v>
      </c>
      <c r="G16" t="s">
        <v>308</v>
      </c>
      <c r="H16" t="s">
        <v>163</v>
      </c>
      <c r="I16">
        <v>4000</v>
      </c>
      <c r="J16">
        <v>30808</v>
      </c>
      <c r="K16">
        <v>1981</v>
      </c>
      <c r="L16">
        <v>12</v>
      </c>
      <c r="M16" t="s">
        <v>164</v>
      </c>
      <c r="N16">
        <v>90411</v>
      </c>
      <c r="O16" t="s">
        <v>192</v>
      </c>
      <c r="P16" t="s">
        <v>309</v>
      </c>
      <c r="U16" t="s">
        <v>310</v>
      </c>
      <c r="V16" t="s">
        <v>308</v>
      </c>
      <c r="X16">
        <v>6826699</v>
      </c>
      <c r="Y16">
        <v>1</v>
      </c>
      <c r="Z16" s="8">
        <v>42747</v>
      </c>
      <c r="AA16">
        <v>46.72</v>
      </c>
      <c r="AB16" t="s">
        <v>170</v>
      </c>
      <c r="AC16">
        <v>46.72</v>
      </c>
      <c r="AD16" t="s">
        <v>311</v>
      </c>
      <c r="AE16">
        <v>2017</v>
      </c>
      <c r="AF16">
        <v>1</v>
      </c>
      <c r="AG16" s="10" t="s">
        <v>466</v>
      </c>
      <c r="AH16" s="10">
        <f t="shared" si="0"/>
        <v>46.72</v>
      </c>
    </row>
    <row r="17" spans="1:34" x14ac:dyDescent="0.25">
      <c r="A17" t="s">
        <v>306</v>
      </c>
      <c r="B17" t="s">
        <v>312</v>
      </c>
      <c r="C17" s="8">
        <v>42747</v>
      </c>
      <c r="D17" s="8">
        <v>42747</v>
      </c>
      <c r="E17" t="s">
        <v>161</v>
      </c>
      <c r="F17">
        <v>74599</v>
      </c>
      <c r="G17" t="s">
        <v>308</v>
      </c>
      <c r="H17" t="s">
        <v>163</v>
      </c>
      <c r="I17">
        <v>4000</v>
      </c>
      <c r="J17">
        <v>30808</v>
      </c>
      <c r="K17">
        <v>1981</v>
      </c>
      <c r="L17">
        <v>12</v>
      </c>
      <c r="M17" t="s">
        <v>164</v>
      </c>
      <c r="N17">
        <v>90411</v>
      </c>
      <c r="O17" t="s">
        <v>192</v>
      </c>
      <c r="P17" t="s">
        <v>309</v>
      </c>
      <c r="U17" t="s">
        <v>310</v>
      </c>
      <c r="V17" t="s">
        <v>308</v>
      </c>
      <c r="X17">
        <v>6826699</v>
      </c>
      <c r="Y17">
        <v>10</v>
      </c>
      <c r="Z17" s="8">
        <v>42747</v>
      </c>
      <c r="AA17">
        <v>210.24</v>
      </c>
      <c r="AB17" t="s">
        <v>170</v>
      </c>
      <c r="AC17">
        <v>210.24</v>
      </c>
      <c r="AD17" t="s">
        <v>311</v>
      </c>
      <c r="AE17">
        <v>2017</v>
      </c>
      <c r="AF17">
        <v>1</v>
      </c>
      <c r="AG17" s="10" t="s">
        <v>466</v>
      </c>
      <c r="AH17" s="10">
        <f t="shared" si="0"/>
        <v>210.24</v>
      </c>
    </row>
    <row r="18" spans="1:34" x14ac:dyDescent="0.25">
      <c r="A18" t="s">
        <v>306</v>
      </c>
      <c r="B18" t="s">
        <v>313</v>
      </c>
      <c r="C18" s="8">
        <v>42747</v>
      </c>
      <c r="D18" s="8">
        <v>42760</v>
      </c>
      <c r="E18" t="s">
        <v>161</v>
      </c>
      <c r="F18">
        <v>74599</v>
      </c>
      <c r="G18" t="s">
        <v>308</v>
      </c>
      <c r="H18" t="s">
        <v>163</v>
      </c>
      <c r="I18">
        <v>4000</v>
      </c>
      <c r="J18">
        <v>30801</v>
      </c>
      <c r="K18">
        <v>1981</v>
      </c>
      <c r="L18">
        <v>12</v>
      </c>
      <c r="M18" t="s">
        <v>164</v>
      </c>
      <c r="N18">
        <v>90411</v>
      </c>
      <c r="O18" t="s">
        <v>314</v>
      </c>
      <c r="P18" t="s">
        <v>309</v>
      </c>
      <c r="U18" t="s">
        <v>315</v>
      </c>
      <c r="V18" t="s">
        <v>308</v>
      </c>
      <c r="X18">
        <v>6826704</v>
      </c>
      <c r="Y18">
        <v>1</v>
      </c>
      <c r="Z18" s="8">
        <v>42747</v>
      </c>
      <c r="AA18">
        <v>336.62</v>
      </c>
      <c r="AB18" t="s">
        <v>170</v>
      </c>
      <c r="AC18">
        <v>336.62</v>
      </c>
      <c r="AD18" t="s">
        <v>311</v>
      </c>
      <c r="AE18">
        <v>2017</v>
      </c>
      <c r="AF18">
        <v>1</v>
      </c>
      <c r="AG18" s="10" t="s">
        <v>466</v>
      </c>
      <c r="AH18" s="10">
        <f t="shared" si="0"/>
        <v>336.62</v>
      </c>
    </row>
    <row r="19" spans="1:34" x14ac:dyDescent="0.25">
      <c r="A19" t="s">
        <v>306</v>
      </c>
      <c r="B19" t="s">
        <v>316</v>
      </c>
      <c r="C19" s="8">
        <v>42747</v>
      </c>
      <c r="D19" s="8">
        <v>42760</v>
      </c>
      <c r="E19" t="s">
        <v>161</v>
      </c>
      <c r="F19">
        <v>74599</v>
      </c>
      <c r="G19" t="s">
        <v>308</v>
      </c>
      <c r="H19" t="s">
        <v>163</v>
      </c>
      <c r="I19">
        <v>4000</v>
      </c>
      <c r="J19">
        <v>30808</v>
      </c>
      <c r="K19">
        <v>1981</v>
      </c>
      <c r="L19">
        <v>12</v>
      </c>
      <c r="M19" t="s">
        <v>164</v>
      </c>
      <c r="N19">
        <v>90411</v>
      </c>
      <c r="O19" t="s">
        <v>165</v>
      </c>
      <c r="P19" t="s">
        <v>309</v>
      </c>
      <c r="U19" t="s">
        <v>315</v>
      </c>
      <c r="V19" t="s">
        <v>308</v>
      </c>
      <c r="X19">
        <v>6826704</v>
      </c>
      <c r="Y19">
        <v>12</v>
      </c>
      <c r="Z19" s="8">
        <v>42747</v>
      </c>
      <c r="AA19">
        <v>3366.2</v>
      </c>
      <c r="AB19" t="s">
        <v>170</v>
      </c>
      <c r="AC19">
        <v>3366.2</v>
      </c>
      <c r="AD19" t="s">
        <v>311</v>
      </c>
      <c r="AE19">
        <v>2017</v>
      </c>
      <c r="AF19">
        <v>1</v>
      </c>
      <c r="AG19" s="10" t="s">
        <v>466</v>
      </c>
      <c r="AH19" s="10">
        <f t="shared" si="0"/>
        <v>3366.2</v>
      </c>
    </row>
    <row r="20" spans="1:34" x14ac:dyDescent="0.25">
      <c r="A20" t="s">
        <v>306</v>
      </c>
      <c r="B20" t="s">
        <v>317</v>
      </c>
      <c r="C20" s="8">
        <v>42759</v>
      </c>
      <c r="D20" s="8">
        <v>42780</v>
      </c>
      <c r="E20" t="s">
        <v>161</v>
      </c>
      <c r="F20">
        <v>18099</v>
      </c>
      <c r="G20" t="s">
        <v>318</v>
      </c>
      <c r="H20" t="s">
        <v>163</v>
      </c>
      <c r="I20">
        <v>4000</v>
      </c>
      <c r="J20">
        <v>30808</v>
      </c>
      <c r="K20">
        <v>1981</v>
      </c>
      <c r="L20">
        <v>12</v>
      </c>
      <c r="M20" t="s">
        <v>164</v>
      </c>
      <c r="N20">
        <v>90411</v>
      </c>
      <c r="O20" t="s">
        <v>192</v>
      </c>
      <c r="P20" t="s">
        <v>309</v>
      </c>
      <c r="U20" t="s">
        <v>319</v>
      </c>
      <c r="V20" t="s">
        <v>320</v>
      </c>
      <c r="X20">
        <v>6863346</v>
      </c>
      <c r="Y20">
        <v>1</v>
      </c>
      <c r="Z20" s="8">
        <v>42759</v>
      </c>
      <c r="AA20">
        <v>1592.54</v>
      </c>
      <c r="AB20" t="s">
        <v>170</v>
      </c>
      <c r="AC20">
        <v>1592.54</v>
      </c>
      <c r="AD20" t="s">
        <v>321</v>
      </c>
      <c r="AE20">
        <v>2017</v>
      </c>
      <c r="AF20">
        <v>1</v>
      </c>
      <c r="AG20" s="10" t="s">
        <v>467</v>
      </c>
      <c r="AH20" s="10">
        <f t="shared" si="0"/>
        <v>1592.54</v>
      </c>
    </row>
    <row r="21" spans="1:34" x14ac:dyDescent="0.25">
      <c r="A21" t="s">
        <v>306</v>
      </c>
      <c r="B21" t="s">
        <v>322</v>
      </c>
      <c r="C21" s="8">
        <v>42759</v>
      </c>
      <c r="D21" s="8">
        <v>42780</v>
      </c>
      <c r="E21" t="s">
        <v>161</v>
      </c>
      <c r="F21">
        <v>18099</v>
      </c>
      <c r="G21" t="s">
        <v>318</v>
      </c>
      <c r="H21" t="s">
        <v>163</v>
      </c>
      <c r="I21">
        <v>4000</v>
      </c>
      <c r="J21">
        <v>30808</v>
      </c>
      <c r="K21">
        <v>1981</v>
      </c>
      <c r="L21">
        <v>12</v>
      </c>
      <c r="M21" t="s">
        <v>164</v>
      </c>
      <c r="N21">
        <v>90411</v>
      </c>
      <c r="O21" t="s">
        <v>192</v>
      </c>
      <c r="P21" t="s">
        <v>309</v>
      </c>
      <c r="U21" t="s">
        <v>323</v>
      </c>
      <c r="V21" t="s">
        <v>320</v>
      </c>
      <c r="X21">
        <v>6869960</v>
      </c>
      <c r="Y21">
        <v>1</v>
      </c>
      <c r="Z21" s="8">
        <v>42759</v>
      </c>
      <c r="AA21">
        <v>-1592.54</v>
      </c>
      <c r="AB21" t="s">
        <v>170</v>
      </c>
      <c r="AC21">
        <v>-1592.54</v>
      </c>
      <c r="AD21" t="s">
        <v>321</v>
      </c>
      <c r="AE21">
        <v>2017</v>
      </c>
      <c r="AF21">
        <v>1</v>
      </c>
      <c r="AG21" s="10" t="s">
        <v>467</v>
      </c>
      <c r="AH21" s="10">
        <f t="shared" si="0"/>
        <v>-1592.54</v>
      </c>
    </row>
    <row r="22" spans="1:34" x14ac:dyDescent="0.25">
      <c r="A22" t="s">
        <v>306</v>
      </c>
      <c r="B22" t="s">
        <v>324</v>
      </c>
      <c r="C22" s="8">
        <v>42736</v>
      </c>
      <c r="D22" s="8">
        <v>42781</v>
      </c>
      <c r="E22" t="s">
        <v>161</v>
      </c>
      <c r="F22">
        <v>72445</v>
      </c>
      <c r="G22" t="s">
        <v>325</v>
      </c>
      <c r="H22" t="s">
        <v>163</v>
      </c>
      <c r="I22">
        <v>4000</v>
      </c>
      <c r="J22">
        <v>30808</v>
      </c>
      <c r="K22">
        <v>1981</v>
      </c>
      <c r="L22">
        <v>12</v>
      </c>
      <c r="M22" t="s">
        <v>164</v>
      </c>
      <c r="N22">
        <v>90411</v>
      </c>
      <c r="O22" t="s">
        <v>165</v>
      </c>
      <c r="P22" t="s">
        <v>326</v>
      </c>
      <c r="U22" t="s">
        <v>327</v>
      </c>
      <c r="V22" t="s">
        <v>328</v>
      </c>
      <c r="X22">
        <v>6871588</v>
      </c>
      <c r="Y22">
        <v>2</v>
      </c>
      <c r="Z22" s="8">
        <v>42736</v>
      </c>
      <c r="AA22">
        <v>83.32</v>
      </c>
      <c r="AB22" t="s">
        <v>170</v>
      </c>
      <c r="AC22">
        <v>83.32</v>
      </c>
      <c r="AD22" t="s">
        <v>8</v>
      </c>
      <c r="AE22">
        <v>2017</v>
      </c>
      <c r="AF22">
        <v>1</v>
      </c>
      <c r="AG22" s="10" t="s">
        <v>467</v>
      </c>
      <c r="AH22" s="10">
        <f t="shared" si="0"/>
        <v>83.32</v>
      </c>
    </row>
    <row r="23" spans="1:34" x14ac:dyDescent="0.25">
      <c r="A23" t="s">
        <v>306</v>
      </c>
      <c r="B23" t="s">
        <v>329</v>
      </c>
      <c r="C23" s="8">
        <v>42736</v>
      </c>
      <c r="D23" s="8">
        <v>42781</v>
      </c>
      <c r="E23" t="s">
        <v>161</v>
      </c>
      <c r="F23">
        <v>21035</v>
      </c>
      <c r="G23" t="s">
        <v>330</v>
      </c>
      <c r="H23" t="s">
        <v>163</v>
      </c>
      <c r="I23">
        <v>4000</v>
      </c>
      <c r="J23">
        <v>30808</v>
      </c>
      <c r="K23">
        <v>1981</v>
      </c>
      <c r="L23">
        <v>12</v>
      </c>
      <c r="M23" t="s">
        <v>164</v>
      </c>
      <c r="N23">
        <v>90411</v>
      </c>
      <c r="O23" t="s">
        <v>165</v>
      </c>
      <c r="P23" t="s">
        <v>326</v>
      </c>
      <c r="U23" t="s">
        <v>327</v>
      </c>
      <c r="V23" t="s">
        <v>328</v>
      </c>
      <c r="X23">
        <v>6871588</v>
      </c>
      <c r="Y23">
        <v>774</v>
      </c>
      <c r="Z23" s="8">
        <v>42736</v>
      </c>
      <c r="AA23">
        <v>-83.32</v>
      </c>
      <c r="AB23" t="s">
        <v>170</v>
      </c>
      <c r="AC23">
        <v>-83.32</v>
      </c>
      <c r="AD23" t="s">
        <v>8</v>
      </c>
      <c r="AE23">
        <v>2017</v>
      </c>
      <c r="AF23">
        <v>1</v>
      </c>
      <c r="AG23" s="10" t="s">
        <v>467</v>
      </c>
      <c r="AH23" s="10">
        <f t="shared" si="0"/>
        <v>-83.32</v>
      </c>
    </row>
    <row r="24" spans="1:34" x14ac:dyDescent="0.25">
      <c r="A24" t="s">
        <v>306</v>
      </c>
      <c r="B24" t="s">
        <v>331</v>
      </c>
      <c r="C24" s="8">
        <v>42759</v>
      </c>
      <c r="D24" s="8">
        <v>42782</v>
      </c>
      <c r="E24" t="s">
        <v>161</v>
      </c>
      <c r="F24">
        <v>18130</v>
      </c>
      <c r="G24" t="s">
        <v>332</v>
      </c>
      <c r="H24" t="s">
        <v>163</v>
      </c>
      <c r="I24">
        <v>4000</v>
      </c>
      <c r="J24">
        <v>30808</v>
      </c>
      <c r="K24">
        <v>1981</v>
      </c>
      <c r="L24">
        <v>12</v>
      </c>
      <c r="M24" t="s">
        <v>166</v>
      </c>
      <c r="N24">
        <v>90411</v>
      </c>
      <c r="O24" t="s">
        <v>166</v>
      </c>
      <c r="P24" t="s">
        <v>166</v>
      </c>
      <c r="U24" t="s">
        <v>333</v>
      </c>
      <c r="V24">
        <v>1639</v>
      </c>
      <c r="X24" t="s">
        <v>334</v>
      </c>
      <c r="Y24">
        <v>6</v>
      </c>
      <c r="Z24" s="8">
        <v>42759</v>
      </c>
      <c r="AA24">
        <v>2066</v>
      </c>
      <c r="AB24" t="s">
        <v>170</v>
      </c>
      <c r="AC24">
        <v>2066</v>
      </c>
      <c r="AD24" t="s">
        <v>335</v>
      </c>
      <c r="AE24">
        <v>2017</v>
      </c>
      <c r="AF24">
        <v>1</v>
      </c>
      <c r="AG24" s="10" t="s">
        <v>116</v>
      </c>
      <c r="AH24" s="10">
        <f t="shared" si="0"/>
        <v>2066</v>
      </c>
    </row>
    <row r="25" spans="1:34" x14ac:dyDescent="0.25">
      <c r="A25" t="s">
        <v>306</v>
      </c>
      <c r="B25" t="s">
        <v>336</v>
      </c>
      <c r="C25" s="8">
        <v>42766</v>
      </c>
      <c r="D25" s="8">
        <v>42782</v>
      </c>
      <c r="E25" t="s">
        <v>161</v>
      </c>
      <c r="F25">
        <v>18630</v>
      </c>
      <c r="G25" t="s">
        <v>337</v>
      </c>
      <c r="H25" t="s">
        <v>163</v>
      </c>
      <c r="I25">
        <v>4000</v>
      </c>
      <c r="J25">
        <v>30808</v>
      </c>
      <c r="K25">
        <v>1981</v>
      </c>
      <c r="L25">
        <v>12</v>
      </c>
      <c r="M25" t="s">
        <v>166</v>
      </c>
      <c r="N25">
        <v>90411</v>
      </c>
      <c r="O25" t="s">
        <v>166</v>
      </c>
      <c r="P25" t="s">
        <v>166</v>
      </c>
      <c r="U25" t="s">
        <v>333</v>
      </c>
      <c r="V25">
        <v>1639</v>
      </c>
      <c r="X25" t="s">
        <v>338</v>
      </c>
      <c r="Y25">
        <v>6</v>
      </c>
      <c r="Z25" s="8">
        <v>42766</v>
      </c>
      <c r="AA25">
        <v>-473.46</v>
      </c>
      <c r="AB25" t="s">
        <v>170</v>
      </c>
      <c r="AC25">
        <v>-473.46</v>
      </c>
      <c r="AD25" t="s">
        <v>335</v>
      </c>
      <c r="AE25">
        <v>2017</v>
      </c>
      <c r="AF25">
        <v>1</v>
      </c>
      <c r="AG25" s="10" t="s">
        <v>116</v>
      </c>
      <c r="AH25" s="10">
        <f t="shared" si="0"/>
        <v>-473.46</v>
      </c>
    </row>
    <row r="26" spans="1:34" x14ac:dyDescent="0.25">
      <c r="A26" t="s">
        <v>306</v>
      </c>
      <c r="B26" t="s">
        <v>339</v>
      </c>
      <c r="C26" s="8">
        <v>42766</v>
      </c>
      <c r="D26" s="8">
        <v>42782</v>
      </c>
      <c r="E26" t="s">
        <v>161</v>
      </c>
      <c r="F26">
        <v>18630</v>
      </c>
      <c r="G26" t="s">
        <v>337</v>
      </c>
      <c r="H26" t="s">
        <v>163</v>
      </c>
      <c r="I26">
        <v>4000</v>
      </c>
      <c r="J26">
        <v>30808</v>
      </c>
      <c r="K26">
        <v>1981</v>
      </c>
      <c r="L26">
        <v>12</v>
      </c>
      <c r="M26" t="s">
        <v>166</v>
      </c>
      <c r="N26">
        <v>90411</v>
      </c>
      <c r="O26" t="s">
        <v>166</v>
      </c>
      <c r="P26" t="s">
        <v>166</v>
      </c>
      <c r="U26" t="s">
        <v>340</v>
      </c>
      <c r="V26">
        <v>1484</v>
      </c>
      <c r="X26" t="s">
        <v>341</v>
      </c>
      <c r="Y26">
        <v>116</v>
      </c>
      <c r="Z26" s="8">
        <v>42766</v>
      </c>
      <c r="AA26">
        <v>-47.02</v>
      </c>
      <c r="AB26" t="s">
        <v>170</v>
      </c>
      <c r="AC26">
        <v>-47.02</v>
      </c>
      <c r="AD26" t="s">
        <v>335</v>
      </c>
      <c r="AE26">
        <v>2017</v>
      </c>
      <c r="AF26">
        <v>1</v>
      </c>
      <c r="AG26" s="10" t="s">
        <v>116</v>
      </c>
      <c r="AH26" s="10">
        <f t="shared" si="0"/>
        <v>-47.02</v>
      </c>
    </row>
    <row r="27" spans="1:34" x14ac:dyDescent="0.25">
      <c r="A27" t="s">
        <v>306</v>
      </c>
      <c r="B27" t="s">
        <v>342</v>
      </c>
      <c r="C27" s="8">
        <v>42766</v>
      </c>
      <c r="D27" s="8">
        <v>42782</v>
      </c>
      <c r="E27" t="s">
        <v>161</v>
      </c>
      <c r="F27">
        <v>18630</v>
      </c>
      <c r="G27" t="s">
        <v>337</v>
      </c>
      <c r="H27" t="s">
        <v>163</v>
      </c>
      <c r="I27">
        <v>4000</v>
      </c>
      <c r="J27">
        <v>30808</v>
      </c>
      <c r="K27">
        <v>1981</v>
      </c>
      <c r="L27">
        <v>12</v>
      </c>
      <c r="M27" t="s">
        <v>166</v>
      </c>
      <c r="N27">
        <v>90411</v>
      </c>
      <c r="O27" t="s">
        <v>166</v>
      </c>
      <c r="P27" t="s">
        <v>166</v>
      </c>
      <c r="U27" t="s">
        <v>340</v>
      </c>
      <c r="V27">
        <v>1612</v>
      </c>
      <c r="X27" t="s">
        <v>341</v>
      </c>
      <c r="Y27">
        <v>299</v>
      </c>
      <c r="Z27" s="8">
        <v>42766</v>
      </c>
      <c r="AA27">
        <v>-26.33</v>
      </c>
      <c r="AB27" t="s">
        <v>170</v>
      </c>
      <c r="AC27">
        <v>-26.33</v>
      </c>
      <c r="AD27" t="s">
        <v>335</v>
      </c>
      <c r="AE27">
        <v>2017</v>
      </c>
      <c r="AF27">
        <v>1</v>
      </c>
      <c r="AG27" s="10" t="s">
        <v>116</v>
      </c>
      <c r="AH27" s="10">
        <f t="shared" si="0"/>
        <v>-26.33</v>
      </c>
    </row>
    <row r="28" spans="1:34" x14ac:dyDescent="0.25">
      <c r="A28" t="s">
        <v>306</v>
      </c>
      <c r="B28" t="s">
        <v>343</v>
      </c>
      <c r="C28" s="8">
        <v>42766</v>
      </c>
      <c r="D28" s="8">
        <v>42782</v>
      </c>
      <c r="E28" t="s">
        <v>161</v>
      </c>
      <c r="F28">
        <v>18630</v>
      </c>
      <c r="G28" t="s">
        <v>337</v>
      </c>
      <c r="H28" t="s">
        <v>163</v>
      </c>
      <c r="I28">
        <v>4000</v>
      </c>
      <c r="J28">
        <v>30808</v>
      </c>
      <c r="K28">
        <v>1981</v>
      </c>
      <c r="L28">
        <v>12</v>
      </c>
      <c r="M28" t="s">
        <v>166</v>
      </c>
      <c r="N28">
        <v>90411</v>
      </c>
      <c r="O28" t="s">
        <v>166</v>
      </c>
      <c r="P28" t="s">
        <v>166</v>
      </c>
      <c r="U28" t="s">
        <v>340</v>
      </c>
      <c r="V28">
        <v>1613</v>
      </c>
      <c r="X28" t="s">
        <v>341</v>
      </c>
      <c r="Y28">
        <v>301</v>
      </c>
      <c r="Z28" s="8">
        <v>42766</v>
      </c>
      <c r="AA28">
        <v>-26.33</v>
      </c>
      <c r="AB28" t="s">
        <v>170</v>
      </c>
      <c r="AC28">
        <v>-26.33</v>
      </c>
      <c r="AD28" t="s">
        <v>335</v>
      </c>
      <c r="AE28">
        <v>2017</v>
      </c>
      <c r="AF28">
        <v>1</v>
      </c>
      <c r="AG28" s="10" t="s">
        <v>116</v>
      </c>
      <c r="AH28" s="10">
        <f t="shared" si="0"/>
        <v>-26.33</v>
      </c>
    </row>
    <row r="29" spans="1:34" x14ac:dyDescent="0.25">
      <c r="A29" t="s">
        <v>306</v>
      </c>
      <c r="B29" t="s">
        <v>344</v>
      </c>
      <c r="C29" s="8">
        <v>42766</v>
      </c>
      <c r="D29" s="8">
        <v>42782</v>
      </c>
      <c r="E29" t="s">
        <v>161</v>
      </c>
      <c r="F29">
        <v>18630</v>
      </c>
      <c r="G29" t="s">
        <v>337</v>
      </c>
      <c r="H29" t="s">
        <v>163</v>
      </c>
      <c r="I29">
        <v>4000</v>
      </c>
      <c r="J29">
        <v>30808</v>
      </c>
      <c r="K29">
        <v>1981</v>
      </c>
      <c r="L29">
        <v>12</v>
      </c>
      <c r="M29" t="s">
        <v>166</v>
      </c>
      <c r="N29">
        <v>90411</v>
      </c>
      <c r="O29" t="s">
        <v>166</v>
      </c>
      <c r="P29" t="s">
        <v>166</v>
      </c>
      <c r="U29" t="s">
        <v>340</v>
      </c>
      <c r="V29">
        <v>1639</v>
      </c>
      <c r="X29" t="s">
        <v>341</v>
      </c>
      <c r="Y29">
        <v>342</v>
      </c>
      <c r="Z29" s="8">
        <v>42766</v>
      </c>
      <c r="AA29">
        <v>-21.52</v>
      </c>
      <c r="AB29" t="s">
        <v>170</v>
      </c>
      <c r="AC29">
        <v>-21.52</v>
      </c>
      <c r="AD29" t="s">
        <v>335</v>
      </c>
      <c r="AE29">
        <v>2017</v>
      </c>
      <c r="AF29">
        <v>1</v>
      </c>
      <c r="AG29" s="10" t="s">
        <v>116</v>
      </c>
      <c r="AH29" s="10">
        <f t="shared" si="0"/>
        <v>-21.52</v>
      </c>
    </row>
    <row r="30" spans="1:34" x14ac:dyDescent="0.25">
      <c r="A30" t="s">
        <v>306</v>
      </c>
      <c r="B30" t="s">
        <v>345</v>
      </c>
      <c r="C30" s="8">
        <v>42766</v>
      </c>
      <c r="D30" s="8">
        <v>42782</v>
      </c>
      <c r="E30" t="s">
        <v>161</v>
      </c>
      <c r="F30">
        <v>18630</v>
      </c>
      <c r="G30" t="s">
        <v>337</v>
      </c>
      <c r="H30" t="s">
        <v>163</v>
      </c>
      <c r="I30">
        <v>4000</v>
      </c>
      <c r="J30">
        <v>30808</v>
      </c>
      <c r="K30">
        <v>1981</v>
      </c>
      <c r="L30">
        <v>12</v>
      </c>
      <c r="M30" t="s">
        <v>166</v>
      </c>
      <c r="N30">
        <v>90411</v>
      </c>
      <c r="O30" t="s">
        <v>166</v>
      </c>
      <c r="P30" t="s">
        <v>166</v>
      </c>
      <c r="U30" t="s">
        <v>340</v>
      </c>
      <c r="V30">
        <v>1388</v>
      </c>
      <c r="X30" t="s">
        <v>341</v>
      </c>
      <c r="Y30">
        <v>64</v>
      </c>
      <c r="Z30" s="8">
        <v>42766</v>
      </c>
      <c r="AA30">
        <v>-31.19</v>
      </c>
      <c r="AB30" t="s">
        <v>170</v>
      </c>
      <c r="AC30">
        <v>-31.19</v>
      </c>
      <c r="AD30" t="s">
        <v>335</v>
      </c>
      <c r="AE30">
        <v>2017</v>
      </c>
      <c r="AF30">
        <v>1</v>
      </c>
      <c r="AG30" s="10" t="s">
        <v>116</v>
      </c>
      <c r="AH30" s="10">
        <f t="shared" si="0"/>
        <v>-31.19</v>
      </c>
    </row>
    <row r="31" spans="1:34" x14ac:dyDescent="0.25">
      <c r="A31" t="s">
        <v>306</v>
      </c>
      <c r="B31" t="s">
        <v>346</v>
      </c>
      <c r="C31" s="8">
        <v>42766</v>
      </c>
      <c r="D31" s="8">
        <v>42782</v>
      </c>
      <c r="E31" t="s">
        <v>161</v>
      </c>
      <c r="F31">
        <v>18630</v>
      </c>
      <c r="G31" t="s">
        <v>337</v>
      </c>
      <c r="H31" t="s">
        <v>163</v>
      </c>
      <c r="I31">
        <v>4000</v>
      </c>
      <c r="J31">
        <v>30808</v>
      </c>
      <c r="K31">
        <v>1981</v>
      </c>
      <c r="L31">
        <v>12</v>
      </c>
      <c r="M31" t="s">
        <v>166</v>
      </c>
      <c r="N31">
        <v>90411</v>
      </c>
      <c r="O31" t="s">
        <v>166</v>
      </c>
      <c r="P31" t="s">
        <v>166</v>
      </c>
      <c r="U31" t="s">
        <v>340</v>
      </c>
      <c r="V31">
        <v>1389</v>
      </c>
      <c r="X31" t="s">
        <v>341</v>
      </c>
      <c r="Y31">
        <v>65</v>
      </c>
      <c r="Z31" s="8">
        <v>42766</v>
      </c>
      <c r="AA31">
        <v>-31.19</v>
      </c>
      <c r="AB31" t="s">
        <v>170</v>
      </c>
      <c r="AC31">
        <v>-31.19</v>
      </c>
      <c r="AD31" t="s">
        <v>335</v>
      </c>
      <c r="AE31">
        <v>2017</v>
      </c>
      <c r="AF31">
        <v>1</v>
      </c>
      <c r="AG31" s="10" t="s">
        <v>116</v>
      </c>
      <c r="AH31" s="10">
        <f t="shared" si="0"/>
        <v>-31.19</v>
      </c>
    </row>
    <row r="32" spans="1:34" x14ac:dyDescent="0.25">
      <c r="A32" t="s">
        <v>306</v>
      </c>
      <c r="B32" t="s">
        <v>347</v>
      </c>
      <c r="C32" s="8">
        <v>42766</v>
      </c>
      <c r="D32" s="8">
        <v>42782</v>
      </c>
      <c r="E32" t="s">
        <v>161</v>
      </c>
      <c r="F32">
        <v>18630</v>
      </c>
      <c r="G32" t="s">
        <v>337</v>
      </c>
      <c r="H32" t="s">
        <v>163</v>
      </c>
      <c r="I32">
        <v>4000</v>
      </c>
      <c r="J32">
        <v>30808</v>
      </c>
      <c r="K32">
        <v>1981</v>
      </c>
      <c r="L32">
        <v>12</v>
      </c>
      <c r="M32" t="s">
        <v>166</v>
      </c>
      <c r="N32">
        <v>90411</v>
      </c>
      <c r="O32" t="s">
        <v>166</v>
      </c>
      <c r="P32" t="s">
        <v>166</v>
      </c>
      <c r="U32" t="s">
        <v>340</v>
      </c>
      <c r="V32">
        <v>1390</v>
      </c>
      <c r="X32" t="s">
        <v>341</v>
      </c>
      <c r="Y32">
        <v>68</v>
      </c>
      <c r="Z32" s="8">
        <v>42766</v>
      </c>
      <c r="AA32">
        <v>-31.19</v>
      </c>
      <c r="AB32" t="s">
        <v>170</v>
      </c>
      <c r="AC32">
        <v>-31.19</v>
      </c>
      <c r="AD32" t="s">
        <v>335</v>
      </c>
      <c r="AE32">
        <v>2017</v>
      </c>
      <c r="AF32">
        <v>1</v>
      </c>
      <c r="AG32" s="10" t="s">
        <v>116</v>
      </c>
      <c r="AH32" s="10">
        <f t="shared" si="0"/>
        <v>-31.19</v>
      </c>
    </row>
    <row r="33" spans="1:34" x14ac:dyDescent="0.25">
      <c r="A33" t="s">
        <v>306</v>
      </c>
      <c r="B33" t="s">
        <v>348</v>
      </c>
      <c r="C33" s="8">
        <v>42766</v>
      </c>
      <c r="D33" s="8">
        <v>42782</v>
      </c>
      <c r="E33" t="s">
        <v>161</v>
      </c>
      <c r="F33">
        <v>18630</v>
      </c>
      <c r="G33" t="s">
        <v>337</v>
      </c>
      <c r="H33" t="s">
        <v>163</v>
      </c>
      <c r="I33">
        <v>4000</v>
      </c>
      <c r="J33">
        <v>30808</v>
      </c>
      <c r="K33">
        <v>1981</v>
      </c>
      <c r="L33">
        <v>12</v>
      </c>
      <c r="M33" t="s">
        <v>166</v>
      </c>
      <c r="N33">
        <v>90411</v>
      </c>
      <c r="O33" t="s">
        <v>166</v>
      </c>
      <c r="P33" t="s">
        <v>166</v>
      </c>
      <c r="U33" t="s">
        <v>340</v>
      </c>
      <c r="V33">
        <v>1391</v>
      </c>
      <c r="X33" t="s">
        <v>341</v>
      </c>
      <c r="Y33">
        <v>69</v>
      </c>
      <c r="Z33" s="8">
        <v>42766</v>
      </c>
      <c r="AA33">
        <v>-31.19</v>
      </c>
      <c r="AB33" t="s">
        <v>170</v>
      </c>
      <c r="AC33">
        <v>-31.19</v>
      </c>
      <c r="AD33" t="s">
        <v>335</v>
      </c>
      <c r="AE33">
        <v>2017</v>
      </c>
      <c r="AF33">
        <v>1</v>
      </c>
      <c r="AG33" s="10" t="s">
        <v>116</v>
      </c>
      <c r="AH33" s="10">
        <f t="shared" ref="AH33:AH96" si="1">+AC33</f>
        <v>-31.19</v>
      </c>
    </row>
    <row r="34" spans="1:34" x14ac:dyDescent="0.25">
      <c r="A34" t="s">
        <v>306</v>
      </c>
      <c r="B34" t="s">
        <v>349</v>
      </c>
      <c r="C34" s="8">
        <v>42766</v>
      </c>
      <c r="D34" s="8">
        <v>42782</v>
      </c>
      <c r="E34" t="s">
        <v>161</v>
      </c>
      <c r="F34">
        <v>18630</v>
      </c>
      <c r="G34" t="s">
        <v>337</v>
      </c>
      <c r="H34" t="s">
        <v>163</v>
      </c>
      <c r="I34">
        <v>4000</v>
      </c>
      <c r="J34">
        <v>30808</v>
      </c>
      <c r="K34">
        <v>1981</v>
      </c>
      <c r="L34">
        <v>12</v>
      </c>
      <c r="M34" t="s">
        <v>166</v>
      </c>
      <c r="N34">
        <v>90411</v>
      </c>
      <c r="O34" t="s">
        <v>166</v>
      </c>
      <c r="P34" t="s">
        <v>166</v>
      </c>
      <c r="U34" t="s">
        <v>340</v>
      </c>
      <c r="V34">
        <v>1392</v>
      </c>
      <c r="X34" t="s">
        <v>341</v>
      </c>
      <c r="Y34">
        <v>71</v>
      </c>
      <c r="Z34" s="8">
        <v>42766</v>
      </c>
      <c r="AA34">
        <v>-31.19</v>
      </c>
      <c r="AB34" t="s">
        <v>170</v>
      </c>
      <c r="AC34">
        <v>-31.19</v>
      </c>
      <c r="AD34" t="s">
        <v>335</v>
      </c>
      <c r="AE34">
        <v>2017</v>
      </c>
      <c r="AF34">
        <v>1</v>
      </c>
      <c r="AG34" s="10" t="s">
        <v>116</v>
      </c>
      <c r="AH34" s="10">
        <f t="shared" si="1"/>
        <v>-31.19</v>
      </c>
    </row>
    <row r="35" spans="1:34" x14ac:dyDescent="0.25">
      <c r="A35" t="s">
        <v>306</v>
      </c>
      <c r="B35" t="s">
        <v>350</v>
      </c>
      <c r="C35" s="8">
        <v>42766</v>
      </c>
      <c r="D35" s="8">
        <v>42782</v>
      </c>
      <c r="E35" t="s">
        <v>161</v>
      </c>
      <c r="F35">
        <v>18630</v>
      </c>
      <c r="G35" t="s">
        <v>337</v>
      </c>
      <c r="H35" t="s">
        <v>163</v>
      </c>
      <c r="I35">
        <v>4000</v>
      </c>
      <c r="J35">
        <v>30808</v>
      </c>
      <c r="K35">
        <v>1981</v>
      </c>
      <c r="L35">
        <v>12</v>
      </c>
      <c r="M35" t="s">
        <v>166</v>
      </c>
      <c r="N35">
        <v>90411</v>
      </c>
      <c r="O35" t="s">
        <v>166</v>
      </c>
      <c r="P35" t="s">
        <v>166</v>
      </c>
      <c r="U35" t="s">
        <v>340</v>
      </c>
      <c r="V35">
        <v>1393</v>
      </c>
      <c r="X35" t="s">
        <v>341</v>
      </c>
      <c r="Y35">
        <v>73</v>
      </c>
      <c r="Z35" s="8">
        <v>42766</v>
      </c>
      <c r="AA35">
        <v>-31.19</v>
      </c>
      <c r="AB35" t="s">
        <v>170</v>
      </c>
      <c r="AC35">
        <v>-31.19</v>
      </c>
      <c r="AD35" t="s">
        <v>335</v>
      </c>
      <c r="AE35">
        <v>2017</v>
      </c>
      <c r="AF35">
        <v>1</v>
      </c>
      <c r="AG35" s="10" t="s">
        <v>116</v>
      </c>
      <c r="AH35" s="10">
        <f t="shared" si="1"/>
        <v>-31.19</v>
      </c>
    </row>
    <row r="36" spans="1:34" x14ac:dyDescent="0.25">
      <c r="A36" t="s">
        <v>306</v>
      </c>
      <c r="B36" t="s">
        <v>351</v>
      </c>
      <c r="C36" s="8">
        <v>42766</v>
      </c>
      <c r="D36" s="8">
        <v>42782</v>
      </c>
      <c r="E36" t="s">
        <v>161</v>
      </c>
      <c r="F36">
        <v>18660</v>
      </c>
      <c r="G36" t="s">
        <v>352</v>
      </c>
      <c r="H36" t="s">
        <v>163</v>
      </c>
      <c r="I36">
        <v>4000</v>
      </c>
      <c r="J36">
        <v>30808</v>
      </c>
      <c r="K36">
        <v>1981</v>
      </c>
      <c r="L36">
        <v>12</v>
      </c>
      <c r="M36" t="s">
        <v>166</v>
      </c>
      <c r="N36">
        <v>90411</v>
      </c>
      <c r="O36" t="s">
        <v>166</v>
      </c>
      <c r="P36" t="s">
        <v>166</v>
      </c>
      <c r="U36" t="s">
        <v>340</v>
      </c>
      <c r="V36">
        <v>1476</v>
      </c>
      <c r="X36" t="s">
        <v>341</v>
      </c>
      <c r="Y36">
        <v>111</v>
      </c>
      <c r="Z36" s="8">
        <v>42766</v>
      </c>
      <c r="AA36">
        <v>-292.58</v>
      </c>
      <c r="AB36" t="s">
        <v>170</v>
      </c>
      <c r="AC36">
        <v>-292.58</v>
      </c>
      <c r="AD36" t="s">
        <v>335</v>
      </c>
      <c r="AE36">
        <v>2017</v>
      </c>
      <c r="AF36">
        <v>1</v>
      </c>
      <c r="AG36" s="10" t="s">
        <v>116</v>
      </c>
      <c r="AH36" s="10">
        <f t="shared" si="1"/>
        <v>-292.58</v>
      </c>
    </row>
    <row r="37" spans="1:34" x14ac:dyDescent="0.25">
      <c r="A37" t="s">
        <v>306</v>
      </c>
      <c r="B37" t="s">
        <v>353</v>
      </c>
      <c r="C37" s="8">
        <v>42766</v>
      </c>
      <c r="D37" s="8">
        <v>42782</v>
      </c>
      <c r="E37" t="s">
        <v>161</v>
      </c>
      <c r="F37">
        <v>18660</v>
      </c>
      <c r="G37" t="s">
        <v>352</v>
      </c>
      <c r="H37" t="s">
        <v>163</v>
      </c>
      <c r="I37">
        <v>4000</v>
      </c>
      <c r="J37">
        <v>30808</v>
      </c>
      <c r="K37">
        <v>1981</v>
      </c>
      <c r="L37">
        <v>12</v>
      </c>
      <c r="M37" t="s">
        <v>166</v>
      </c>
      <c r="N37">
        <v>90411</v>
      </c>
      <c r="O37" t="s">
        <v>166</v>
      </c>
      <c r="P37" t="s">
        <v>166</v>
      </c>
      <c r="U37" t="s">
        <v>340</v>
      </c>
      <c r="V37">
        <v>1582</v>
      </c>
      <c r="X37" t="s">
        <v>341</v>
      </c>
      <c r="Y37">
        <v>244</v>
      </c>
      <c r="Z37" s="8">
        <v>42766</v>
      </c>
      <c r="AA37">
        <v>-290.87</v>
      </c>
      <c r="AB37" t="s">
        <v>170</v>
      </c>
      <c r="AC37">
        <v>-290.87</v>
      </c>
      <c r="AD37" t="s">
        <v>335</v>
      </c>
      <c r="AE37">
        <v>2017</v>
      </c>
      <c r="AF37">
        <v>1</v>
      </c>
      <c r="AG37" s="10" t="s">
        <v>116</v>
      </c>
      <c r="AH37" s="10">
        <f t="shared" si="1"/>
        <v>-290.87</v>
      </c>
    </row>
    <row r="38" spans="1:34" x14ac:dyDescent="0.25">
      <c r="A38" t="s">
        <v>306</v>
      </c>
      <c r="B38" t="s">
        <v>354</v>
      </c>
      <c r="C38" s="8">
        <v>42766</v>
      </c>
      <c r="D38" s="8">
        <v>42782</v>
      </c>
      <c r="E38" t="s">
        <v>161</v>
      </c>
      <c r="F38">
        <v>18660</v>
      </c>
      <c r="G38" t="s">
        <v>352</v>
      </c>
      <c r="H38" t="s">
        <v>163</v>
      </c>
      <c r="I38">
        <v>4000</v>
      </c>
      <c r="J38">
        <v>30808</v>
      </c>
      <c r="K38">
        <v>1981</v>
      </c>
      <c r="L38">
        <v>12</v>
      </c>
      <c r="M38" t="s">
        <v>166</v>
      </c>
      <c r="N38">
        <v>90411</v>
      </c>
      <c r="O38" t="s">
        <v>166</v>
      </c>
      <c r="P38" t="s">
        <v>166</v>
      </c>
      <c r="U38" t="s">
        <v>340</v>
      </c>
      <c r="V38">
        <v>1583</v>
      </c>
      <c r="X38" t="s">
        <v>341</v>
      </c>
      <c r="Y38">
        <v>245</v>
      </c>
      <c r="Z38" s="8">
        <v>42766</v>
      </c>
      <c r="AA38">
        <v>-290.87</v>
      </c>
      <c r="AB38" t="s">
        <v>170</v>
      </c>
      <c r="AC38">
        <v>-290.87</v>
      </c>
      <c r="AD38" t="s">
        <v>335</v>
      </c>
      <c r="AE38">
        <v>2017</v>
      </c>
      <c r="AF38">
        <v>1</v>
      </c>
      <c r="AG38" s="10" t="s">
        <v>116</v>
      </c>
      <c r="AH38" s="10">
        <f t="shared" si="1"/>
        <v>-290.87</v>
      </c>
    </row>
    <row r="39" spans="1:34" x14ac:dyDescent="0.25">
      <c r="A39" t="s">
        <v>306</v>
      </c>
      <c r="B39" t="s">
        <v>355</v>
      </c>
      <c r="C39" s="8">
        <v>42766</v>
      </c>
      <c r="D39" s="8">
        <v>42782</v>
      </c>
      <c r="E39" t="s">
        <v>161</v>
      </c>
      <c r="F39">
        <v>18660</v>
      </c>
      <c r="G39" t="s">
        <v>352</v>
      </c>
      <c r="H39" t="s">
        <v>163</v>
      </c>
      <c r="I39">
        <v>4000</v>
      </c>
      <c r="J39">
        <v>30808</v>
      </c>
      <c r="K39">
        <v>1981</v>
      </c>
      <c r="L39">
        <v>12</v>
      </c>
      <c r="M39" t="s">
        <v>166</v>
      </c>
      <c r="N39">
        <v>90411</v>
      </c>
      <c r="O39" t="s">
        <v>166</v>
      </c>
      <c r="P39" t="s">
        <v>166</v>
      </c>
      <c r="U39" t="s">
        <v>340</v>
      </c>
      <c r="V39">
        <v>1585</v>
      </c>
      <c r="X39" t="s">
        <v>341</v>
      </c>
      <c r="Y39">
        <v>248</v>
      </c>
      <c r="Z39" s="8">
        <v>42766</v>
      </c>
      <c r="AA39">
        <v>-290.87</v>
      </c>
      <c r="AB39" t="s">
        <v>170</v>
      </c>
      <c r="AC39">
        <v>-290.87</v>
      </c>
      <c r="AD39" t="s">
        <v>335</v>
      </c>
      <c r="AE39">
        <v>2017</v>
      </c>
      <c r="AF39">
        <v>1</v>
      </c>
      <c r="AG39" s="10" t="s">
        <v>116</v>
      </c>
      <c r="AH39" s="10">
        <f t="shared" si="1"/>
        <v>-290.87</v>
      </c>
    </row>
    <row r="40" spans="1:34" x14ac:dyDescent="0.25">
      <c r="A40" t="s">
        <v>306</v>
      </c>
      <c r="B40" t="s">
        <v>356</v>
      </c>
      <c r="C40" s="8">
        <v>42766</v>
      </c>
      <c r="D40" s="8">
        <v>42782</v>
      </c>
      <c r="E40" t="s">
        <v>161</v>
      </c>
      <c r="F40">
        <v>18660</v>
      </c>
      <c r="G40" t="s">
        <v>352</v>
      </c>
      <c r="H40" t="s">
        <v>163</v>
      </c>
      <c r="I40">
        <v>4000</v>
      </c>
      <c r="J40">
        <v>30808</v>
      </c>
      <c r="K40">
        <v>1981</v>
      </c>
      <c r="L40">
        <v>12</v>
      </c>
      <c r="M40" t="s">
        <v>166</v>
      </c>
      <c r="N40">
        <v>90411</v>
      </c>
      <c r="O40" t="s">
        <v>166</v>
      </c>
      <c r="P40" t="s">
        <v>166</v>
      </c>
      <c r="U40" t="s">
        <v>340</v>
      </c>
      <c r="V40">
        <v>1597</v>
      </c>
      <c r="X40" t="s">
        <v>341</v>
      </c>
      <c r="Y40">
        <v>270</v>
      </c>
      <c r="Z40" s="8">
        <v>42766</v>
      </c>
      <c r="AA40">
        <v>-182.3</v>
      </c>
      <c r="AB40" t="s">
        <v>170</v>
      </c>
      <c r="AC40">
        <v>-182.3</v>
      </c>
      <c r="AD40" t="s">
        <v>335</v>
      </c>
      <c r="AE40">
        <v>2017</v>
      </c>
      <c r="AF40">
        <v>1</v>
      </c>
      <c r="AG40" s="10" t="s">
        <v>116</v>
      </c>
      <c r="AH40" s="10">
        <f t="shared" si="1"/>
        <v>-182.3</v>
      </c>
    </row>
    <row r="41" spans="1:34" x14ac:dyDescent="0.25">
      <c r="A41" t="s">
        <v>306</v>
      </c>
      <c r="B41" t="s">
        <v>357</v>
      </c>
      <c r="C41" s="8">
        <v>42766</v>
      </c>
      <c r="D41" s="8">
        <v>42782</v>
      </c>
      <c r="E41" t="s">
        <v>161</v>
      </c>
      <c r="F41">
        <v>18660</v>
      </c>
      <c r="G41" t="s">
        <v>352</v>
      </c>
      <c r="H41" t="s">
        <v>163</v>
      </c>
      <c r="I41">
        <v>4000</v>
      </c>
      <c r="J41">
        <v>30808</v>
      </c>
      <c r="K41">
        <v>1981</v>
      </c>
      <c r="L41">
        <v>12</v>
      </c>
      <c r="M41" t="s">
        <v>166</v>
      </c>
      <c r="N41">
        <v>90411</v>
      </c>
      <c r="O41" t="s">
        <v>166</v>
      </c>
      <c r="P41" t="s">
        <v>166</v>
      </c>
      <c r="U41" t="s">
        <v>340</v>
      </c>
      <c r="V41">
        <v>1598</v>
      </c>
      <c r="X41" t="s">
        <v>341</v>
      </c>
      <c r="Y41">
        <v>272</v>
      </c>
      <c r="Z41" s="8">
        <v>42766</v>
      </c>
      <c r="AA41">
        <v>-182.3</v>
      </c>
      <c r="AB41" t="s">
        <v>170</v>
      </c>
      <c r="AC41">
        <v>-182.3</v>
      </c>
      <c r="AD41" t="s">
        <v>335</v>
      </c>
      <c r="AE41">
        <v>2017</v>
      </c>
      <c r="AF41">
        <v>1</v>
      </c>
      <c r="AG41" s="10" t="s">
        <v>116</v>
      </c>
      <c r="AH41" s="10">
        <f t="shared" si="1"/>
        <v>-182.3</v>
      </c>
    </row>
    <row r="42" spans="1:34" x14ac:dyDescent="0.25">
      <c r="A42" t="s">
        <v>306</v>
      </c>
      <c r="B42" t="s">
        <v>358</v>
      </c>
      <c r="C42" s="8">
        <v>42766</v>
      </c>
      <c r="D42" s="8">
        <v>42782</v>
      </c>
      <c r="E42" t="s">
        <v>161</v>
      </c>
      <c r="F42">
        <v>18660</v>
      </c>
      <c r="G42" t="s">
        <v>352</v>
      </c>
      <c r="H42" t="s">
        <v>163</v>
      </c>
      <c r="I42">
        <v>4000</v>
      </c>
      <c r="J42">
        <v>30808</v>
      </c>
      <c r="K42">
        <v>1981</v>
      </c>
      <c r="L42">
        <v>12</v>
      </c>
      <c r="M42" t="s">
        <v>166</v>
      </c>
      <c r="N42">
        <v>90411</v>
      </c>
      <c r="O42" t="s">
        <v>166</v>
      </c>
      <c r="P42" t="s">
        <v>166</v>
      </c>
      <c r="U42" t="s">
        <v>340</v>
      </c>
      <c r="V42">
        <v>1603</v>
      </c>
      <c r="X42" t="s">
        <v>341</v>
      </c>
      <c r="Y42">
        <v>282</v>
      </c>
      <c r="Z42" s="8">
        <v>42766</v>
      </c>
      <c r="AA42">
        <v>-120.47</v>
      </c>
      <c r="AB42" t="s">
        <v>170</v>
      </c>
      <c r="AC42">
        <v>-120.47</v>
      </c>
      <c r="AD42" t="s">
        <v>335</v>
      </c>
      <c r="AE42">
        <v>2017</v>
      </c>
      <c r="AF42">
        <v>1</v>
      </c>
      <c r="AG42" s="10" t="s">
        <v>116</v>
      </c>
      <c r="AH42" s="10">
        <f t="shared" si="1"/>
        <v>-120.47</v>
      </c>
    </row>
    <row r="43" spans="1:34" x14ac:dyDescent="0.25">
      <c r="A43" t="s">
        <v>306</v>
      </c>
      <c r="B43" t="s">
        <v>359</v>
      </c>
      <c r="C43" s="8">
        <v>42766</v>
      </c>
      <c r="D43" s="8">
        <v>42782</v>
      </c>
      <c r="E43" t="s">
        <v>161</v>
      </c>
      <c r="F43">
        <v>18660</v>
      </c>
      <c r="G43" t="s">
        <v>352</v>
      </c>
      <c r="H43" t="s">
        <v>163</v>
      </c>
      <c r="I43">
        <v>4000</v>
      </c>
      <c r="J43">
        <v>30808</v>
      </c>
      <c r="K43">
        <v>1981</v>
      </c>
      <c r="L43">
        <v>12</v>
      </c>
      <c r="M43" t="s">
        <v>166</v>
      </c>
      <c r="N43">
        <v>90411</v>
      </c>
      <c r="O43" t="s">
        <v>166</v>
      </c>
      <c r="P43" t="s">
        <v>166</v>
      </c>
      <c r="U43" t="s">
        <v>340</v>
      </c>
      <c r="V43">
        <v>1697</v>
      </c>
      <c r="X43" t="s">
        <v>341</v>
      </c>
      <c r="Y43">
        <v>437</v>
      </c>
      <c r="Z43" s="8">
        <v>42766</v>
      </c>
      <c r="AA43">
        <v>-288.55</v>
      </c>
      <c r="AB43" t="s">
        <v>170</v>
      </c>
      <c r="AC43">
        <v>-288.55</v>
      </c>
      <c r="AD43" t="s">
        <v>335</v>
      </c>
      <c r="AE43">
        <v>2017</v>
      </c>
      <c r="AF43">
        <v>1</v>
      </c>
      <c r="AG43" s="10" t="s">
        <v>116</v>
      </c>
      <c r="AH43" s="10">
        <f t="shared" si="1"/>
        <v>-288.55</v>
      </c>
    </row>
    <row r="44" spans="1:34" x14ac:dyDescent="0.25">
      <c r="A44" t="s">
        <v>306</v>
      </c>
      <c r="B44" t="s">
        <v>360</v>
      </c>
      <c r="C44" s="8">
        <v>42766</v>
      </c>
      <c r="D44" s="8">
        <v>42782</v>
      </c>
      <c r="E44" t="s">
        <v>161</v>
      </c>
      <c r="F44">
        <v>18660</v>
      </c>
      <c r="G44" t="s">
        <v>352</v>
      </c>
      <c r="H44" t="s">
        <v>163</v>
      </c>
      <c r="I44">
        <v>4000</v>
      </c>
      <c r="J44">
        <v>30808</v>
      </c>
      <c r="K44">
        <v>1981</v>
      </c>
      <c r="L44">
        <v>12</v>
      </c>
      <c r="M44" t="s">
        <v>166</v>
      </c>
      <c r="N44">
        <v>90411</v>
      </c>
      <c r="O44" t="s">
        <v>166</v>
      </c>
      <c r="P44" t="s">
        <v>166</v>
      </c>
      <c r="U44" t="s">
        <v>340</v>
      </c>
      <c r="V44">
        <v>1698</v>
      </c>
      <c r="X44" t="s">
        <v>341</v>
      </c>
      <c r="Y44">
        <v>439</v>
      </c>
      <c r="Z44" s="8">
        <v>42766</v>
      </c>
      <c r="AA44">
        <v>-288.55</v>
      </c>
      <c r="AB44" t="s">
        <v>170</v>
      </c>
      <c r="AC44">
        <v>-288.55</v>
      </c>
      <c r="AD44" t="s">
        <v>335</v>
      </c>
      <c r="AE44">
        <v>2017</v>
      </c>
      <c r="AF44">
        <v>1</v>
      </c>
      <c r="AG44" s="10" t="s">
        <v>116</v>
      </c>
      <c r="AH44" s="10">
        <f t="shared" si="1"/>
        <v>-288.55</v>
      </c>
    </row>
    <row r="45" spans="1:34" x14ac:dyDescent="0.25">
      <c r="A45" t="s">
        <v>306</v>
      </c>
      <c r="B45" t="s">
        <v>361</v>
      </c>
      <c r="C45" s="8">
        <v>42766</v>
      </c>
      <c r="D45" s="8">
        <v>42782</v>
      </c>
      <c r="E45" t="s">
        <v>161</v>
      </c>
      <c r="F45">
        <v>18660</v>
      </c>
      <c r="G45" t="s">
        <v>352</v>
      </c>
      <c r="H45" t="s">
        <v>163</v>
      </c>
      <c r="I45">
        <v>4000</v>
      </c>
      <c r="J45">
        <v>30808</v>
      </c>
      <c r="K45">
        <v>1981</v>
      </c>
      <c r="L45">
        <v>12</v>
      </c>
      <c r="M45" t="s">
        <v>166</v>
      </c>
      <c r="N45">
        <v>90411</v>
      </c>
      <c r="O45" t="s">
        <v>166</v>
      </c>
      <c r="P45" t="s">
        <v>166</v>
      </c>
      <c r="U45" t="s">
        <v>340</v>
      </c>
      <c r="V45">
        <v>1714</v>
      </c>
      <c r="X45" t="s">
        <v>341</v>
      </c>
      <c r="Y45">
        <v>449</v>
      </c>
      <c r="Z45" s="8">
        <v>42766</v>
      </c>
      <c r="AA45">
        <v>-331.02</v>
      </c>
      <c r="AB45" t="s">
        <v>170</v>
      </c>
      <c r="AC45">
        <v>-331.02</v>
      </c>
      <c r="AD45" t="s">
        <v>335</v>
      </c>
      <c r="AE45">
        <v>2017</v>
      </c>
      <c r="AF45">
        <v>1</v>
      </c>
      <c r="AG45" s="10" t="s">
        <v>116</v>
      </c>
      <c r="AH45" s="10">
        <f t="shared" si="1"/>
        <v>-331.02</v>
      </c>
    </row>
    <row r="46" spans="1:34" x14ac:dyDescent="0.25">
      <c r="A46" t="s">
        <v>306</v>
      </c>
      <c r="B46" t="s">
        <v>362</v>
      </c>
      <c r="C46" s="8">
        <v>42766</v>
      </c>
      <c r="D46" s="8">
        <v>42782</v>
      </c>
      <c r="E46" t="s">
        <v>161</v>
      </c>
      <c r="F46">
        <v>18670</v>
      </c>
      <c r="G46" t="s">
        <v>363</v>
      </c>
      <c r="H46" t="s">
        <v>163</v>
      </c>
      <c r="I46">
        <v>4000</v>
      </c>
      <c r="J46">
        <v>30808</v>
      </c>
      <c r="K46">
        <v>1981</v>
      </c>
      <c r="L46">
        <v>12</v>
      </c>
      <c r="M46" t="s">
        <v>166</v>
      </c>
      <c r="N46">
        <v>90411</v>
      </c>
      <c r="O46" t="s">
        <v>166</v>
      </c>
      <c r="P46" t="s">
        <v>166</v>
      </c>
      <c r="U46" t="s">
        <v>340</v>
      </c>
      <c r="V46">
        <v>1586</v>
      </c>
      <c r="X46" t="s">
        <v>341</v>
      </c>
      <c r="Y46">
        <v>249</v>
      </c>
      <c r="Z46" s="8">
        <v>42766</v>
      </c>
      <c r="AA46">
        <v>-160.12</v>
      </c>
      <c r="AB46" t="s">
        <v>170</v>
      </c>
      <c r="AC46">
        <v>-160.12</v>
      </c>
      <c r="AD46" t="s">
        <v>335</v>
      </c>
      <c r="AE46">
        <v>2017</v>
      </c>
      <c r="AF46">
        <v>1</v>
      </c>
      <c r="AG46" s="10" t="s">
        <v>116</v>
      </c>
      <c r="AH46" s="10">
        <f t="shared" si="1"/>
        <v>-160.12</v>
      </c>
    </row>
    <row r="47" spans="1:34" x14ac:dyDescent="0.25">
      <c r="A47" t="s">
        <v>306</v>
      </c>
      <c r="B47" t="s">
        <v>364</v>
      </c>
      <c r="C47" s="8">
        <v>42766</v>
      </c>
      <c r="D47" s="8">
        <v>42782</v>
      </c>
      <c r="E47" t="s">
        <v>161</v>
      </c>
      <c r="F47">
        <v>18670</v>
      </c>
      <c r="G47" t="s">
        <v>363</v>
      </c>
      <c r="H47" t="s">
        <v>163</v>
      </c>
      <c r="I47">
        <v>4000</v>
      </c>
      <c r="J47">
        <v>30808</v>
      </c>
      <c r="K47">
        <v>1981</v>
      </c>
      <c r="L47">
        <v>12</v>
      </c>
      <c r="M47" t="s">
        <v>166</v>
      </c>
      <c r="N47">
        <v>90411</v>
      </c>
      <c r="O47" t="s">
        <v>166</v>
      </c>
      <c r="P47" t="s">
        <v>166</v>
      </c>
      <c r="U47" t="s">
        <v>340</v>
      </c>
      <c r="V47">
        <v>1587</v>
      </c>
      <c r="X47" t="s">
        <v>341</v>
      </c>
      <c r="Y47">
        <v>251</v>
      </c>
      <c r="Z47" s="8">
        <v>42766</v>
      </c>
      <c r="AA47">
        <v>-160.12</v>
      </c>
      <c r="AB47" t="s">
        <v>170</v>
      </c>
      <c r="AC47">
        <v>-160.12</v>
      </c>
      <c r="AD47" t="s">
        <v>335</v>
      </c>
      <c r="AE47">
        <v>2017</v>
      </c>
      <c r="AF47">
        <v>1</v>
      </c>
      <c r="AG47" s="10" t="s">
        <v>116</v>
      </c>
      <c r="AH47" s="10">
        <f t="shared" si="1"/>
        <v>-160.12</v>
      </c>
    </row>
    <row r="48" spans="1:34" x14ac:dyDescent="0.25">
      <c r="A48" t="s">
        <v>306</v>
      </c>
      <c r="B48" t="s">
        <v>365</v>
      </c>
      <c r="C48" s="8">
        <v>42766</v>
      </c>
      <c r="D48" s="8">
        <v>42782</v>
      </c>
      <c r="E48" t="s">
        <v>161</v>
      </c>
      <c r="F48">
        <v>18670</v>
      </c>
      <c r="G48" t="s">
        <v>363</v>
      </c>
      <c r="H48" t="s">
        <v>163</v>
      </c>
      <c r="I48">
        <v>4000</v>
      </c>
      <c r="J48">
        <v>30808</v>
      </c>
      <c r="K48">
        <v>1981</v>
      </c>
      <c r="L48">
        <v>12</v>
      </c>
      <c r="M48" t="s">
        <v>166</v>
      </c>
      <c r="N48">
        <v>90411</v>
      </c>
      <c r="O48" t="s">
        <v>166</v>
      </c>
      <c r="P48" t="s">
        <v>166</v>
      </c>
      <c r="U48" t="s">
        <v>340</v>
      </c>
      <c r="V48">
        <v>1588</v>
      </c>
      <c r="X48" t="s">
        <v>341</v>
      </c>
      <c r="Y48">
        <v>253</v>
      </c>
      <c r="Z48" s="8">
        <v>42766</v>
      </c>
      <c r="AA48">
        <v>-160.12</v>
      </c>
      <c r="AB48" t="s">
        <v>170</v>
      </c>
      <c r="AC48">
        <v>-160.12</v>
      </c>
      <c r="AD48" t="s">
        <v>335</v>
      </c>
      <c r="AE48">
        <v>2017</v>
      </c>
      <c r="AF48">
        <v>1</v>
      </c>
      <c r="AG48" s="10" t="s">
        <v>116</v>
      </c>
      <c r="AH48" s="10">
        <f t="shared" si="1"/>
        <v>-160.12</v>
      </c>
    </row>
    <row r="49" spans="1:34" x14ac:dyDescent="0.25">
      <c r="A49" t="s">
        <v>306</v>
      </c>
      <c r="B49" t="s">
        <v>366</v>
      </c>
      <c r="C49" s="8">
        <v>42766</v>
      </c>
      <c r="D49" s="8">
        <v>42782</v>
      </c>
      <c r="E49" t="s">
        <v>161</v>
      </c>
      <c r="F49">
        <v>18670</v>
      </c>
      <c r="G49" t="s">
        <v>363</v>
      </c>
      <c r="H49" t="s">
        <v>163</v>
      </c>
      <c r="I49">
        <v>4000</v>
      </c>
      <c r="J49">
        <v>30808</v>
      </c>
      <c r="K49">
        <v>1981</v>
      </c>
      <c r="L49">
        <v>12</v>
      </c>
      <c r="M49" t="s">
        <v>166</v>
      </c>
      <c r="N49">
        <v>90411</v>
      </c>
      <c r="O49" t="s">
        <v>166</v>
      </c>
      <c r="P49" t="s">
        <v>166</v>
      </c>
      <c r="U49" t="s">
        <v>340</v>
      </c>
      <c r="V49">
        <v>1589</v>
      </c>
      <c r="X49" t="s">
        <v>341</v>
      </c>
      <c r="Y49">
        <v>256</v>
      </c>
      <c r="Z49" s="8">
        <v>42766</v>
      </c>
      <c r="AA49">
        <v>-160.12</v>
      </c>
      <c r="AB49" t="s">
        <v>170</v>
      </c>
      <c r="AC49">
        <v>-160.12</v>
      </c>
      <c r="AD49" t="s">
        <v>335</v>
      </c>
      <c r="AE49">
        <v>2017</v>
      </c>
      <c r="AF49">
        <v>1</v>
      </c>
      <c r="AG49" s="10" t="s">
        <v>116</v>
      </c>
      <c r="AH49" s="10">
        <f t="shared" si="1"/>
        <v>-160.12</v>
      </c>
    </row>
    <row r="50" spans="1:34" x14ac:dyDescent="0.25">
      <c r="A50" t="s">
        <v>306</v>
      </c>
      <c r="B50" t="s">
        <v>367</v>
      </c>
      <c r="C50" s="8">
        <v>42766</v>
      </c>
      <c r="D50" s="8">
        <v>42782</v>
      </c>
      <c r="E50" t="s">
        <v>161</v>
      </c>
      <c r="F50">
        <v>18670</v>
      </c>
      <c r="G50" t="s">
        <v>363</v>
      </c>
      <c r="H50" t="s">
        <v>163</v>
      </c>
      <c r="I50">
        <v>4000</v>
      </c>
      <c r="J50">
        <v>30808</v>
      </c>
      <c r="K50">
        <v>1981</v>
      </c>
      <c r="L50">
        <v>12</v>
      </c>
      <c r="M50" t="s">
        <v>166</v>
      </c>
      <c r="N50">
        <v>90411</v>
      </c>
      <c r="O50" t="s">
        <v>166</v>
      </c>
      <c r="P50" t="s">
        <v>166</v>
      </c>
      <c r="U50" t="s">
        <v>340</v>
      </c>
      <c r="V50">
        <v>1590</v>
      </c>
      <c r="X50" t="s">
        <v>341</v>
      </c>
      <c r="Y50">
        <v>258</v>
      </c>
      <c r="Z50" s="8">
        <v>42766</v>
      </c>
      <c r="AA50">
        <v>-160.12</v>
      </c>
      <c r="AB50" t="s">
        <v>170</v>
      </c>
      <c r="AC50">
        <v>-160.12</v>
      </c>
      <c r="AD50" t="s">
        <v>335</v>
      </c>
      <c r="AE50">
        <v>2017</v>
      </c>
      <c r="AF50">
        <v>1</v>
      </c>
      <c r="AG50" s="10" t="s">
        <v>116</v>
      </c>
      <c r="AH50" s="10">
        <f t="shared" si="1"/>
        <v>-160.12</v>
      </c>
    </row>
    <row r="51" spans="1:34" x14ac:dyDescent="0.25">
      <c r="A51" t="s">
        <v>306</v>
      </c>
      <c r="B51" t="s">
        <v>368</v>
      </c>
      <c r="C51" s="8">
        <v>42766</v>
      </c>
      <c r="D51" s="8">
        <v>42782</v>
      </c>
      <c r="E51" t="s">
        <v>161</v>
      </c>
      <c r="F51">
        <v>18670</v>
      </c>
      <c r="G51" t="s">
        <v>363</v>
      </c>
      <c r="H51" t="s">
        <v>163</v>
      </c>
      <c r="I51">
        <v>4000</v>
      </c>
      <c r="J51">
        <v>30808</v>
      </c>
      <c r="K51">
        <v>1981</v>
      </c>
      <c r="L51">
        <v>12</v>
      </c>
      <c r="M51" t="s">
        <v>166</v>
      </c>
      <c r="N51">
        <v>90411</v>
      </c>
      <c r="O51" t="s">
        <v>166</v>
      </c>
      <c r="P51" t="s">
        <v>166</v>
      </c>
      <c r="U51" t="s">
        <v>340</v>
      </c>
      <c r="V51">
        <v>1591</v>
      </c>
      <c r="X51" t="s">
        <v>341</v>
      </c>
      <c r="Y51">
        <v>259</v>
      </c>
      <c r="Z51" s="8">
        <v>42766</v>
      </c>
      <c r="AA51">
        <v>-160.12</v>
      </c>
      <c r="AB51" t="s">
        <v>170</v>
      </c>
      <c r="AC51">
        <v>-160.12</v>
      </c>
      <c r="AD51" t="s">
        <v>335</v>
      </c>
      <c r="AE51">
        <v>2017</v>
      </c>
      <c r="AF51">
        <v>1</v>
      </c>
      <c r="AG51" s="10" t="s">
        <v>116</v>
      </c>
      <c r="AH51" s="10">
        <f t="shared" si="1"/>
        <v>-160.12</v>
      </c>
    </row>
    <row r="52" spans="1:34" x14ac:dyDescent="0.25">
      <c r="A52" t="s">
        <v>306</v>
      </c>
      <c r="B52" t="s">
        <v>369</v>
      </c>
      <c r="C52" s="8">
        <v>42766</v>
      </c>
      <c r="D52" s="8">
        <v>42782</v>
      </c>
      <c r="E52" t="s">
        <v>161</v>
      </c>
      <c r="F52">
        <v>18670</v>
      </c>
      <c r="G52" t="s">
        <v>363</v>
      </c>
      <c r="H52" t="s">
        <v>163</v>
      </c>
      <c r="I52">
        <v>4000</v>
      </c>
      <c r="J52">
        <v>30808</v>
      </c>
      <c r="K52">
        <v>1981</v>
      </c>
      <c r="L52">
        <v>12</v>
      </c>
      <c r="M52" t="s">
        <v>166</v>
      </c>
      <c r="N52">
        <v>90411</v>
      </c>
      <c r="O52" t="s">
        <v>166</v>
      </c>
      <c r="P52" t="s">
        <v>166</v>
      </c>
      <c r="U52" t="s">
        <v>340</v>
      </c>
      <c r="V52">
        <v>1691</v>
      </c>
      <c r="X52" t="s">
        <v>341</v>
      </c>
      <c r="Y52">
        <v>425</v>
      </c>
      <c r="Z52" s="8">
        <v>42766</v>
      </c>
      <c r="AA52">
        <v>-67.28</v>
      </c>
      <c r="AB52" t="s">
        <v>170</v>
      </c>
      <c r="AC52">
        <v>-67.28</v>
      </c>
      <c r="AD52" t="s">
        <v>335</v>
      </c>
      <c r="AE52">
        <v>2017</v>
      </c>
      <c r="AF52">
        <v>1</v>
      </c>
      <c r="AG52" s="10" t="s">
        <v>116</v>
      </c>
      <c r="AH52" s="10">
        <f t="shared" si="1"/>
        <v>-67.28</v>
      </c>
    </row>
    <row r="53" spans="1:34" x14ac:dyDescent="0.25">
      <c r="A53" t="s">
        <v>306</v>
      </c>
      <c r="B53" t="s">
        <v>370</v>
      </c>
      <c r="C53" s="8">
        <v>42766</v>
      </c>
      <c r="D53" s="8">
        <v>42782</v>
      </c>
      <c r="E53" t="s">
        <v>161</v>
      </c>
      <c r="F53">
        <v>18670</v>
      </c>
      <c r="G53" t="s">
        <v>363</v>
      </c>
      <c r="H53" t="s">
        <v>163</v>
      </c>
      <c r="I53">
        <v>4000</v>
      </c>
      <c r="J53">
        <v>30808</v>
      </c>
      <c r="K53">
        <v>1981</v>
      </c>
      <c r="L53">
        <v>12</v>
      </c>
      <c r="M53" t="s">
        <v>166</v>
      </c>
      <c r="N53">
        <v>90411</v>
      </c>
      <c r="O53" t="s">
        <v>166</v>
      </c>
      <c r="P53" t="s">
        <v>166</v>
      </c>
      <c r="U53" t="s">
        <v>340</v>
      </c>
      <c r="V53">
        <v>1693</v>
      </c>
      <c r="X53" t="s">
        <v>341</v>
      </c>
      <c r="Y53">
        <v>429</v>
      </c>
      <c r="Z53" s="8">
        <v>42766</v>
      </c>
      <c r="AA53">
        <v>-67.28</v>
      </c>
      <c r="AB53" t="s">
        <v>170</v>
      </c>
      <c r="AC53">
        <v>-67.28</v>
      </c>
      <c r="AD53" t="s">
        <v>335</v>
      </c>
      <c r="AE53">
        <v>2017</v>
      </c>
      <c r="AF53">
        <v>1</v>
      </c>
      <c r="AG53" s="10" t="s">
        <v>116</v>
      </c>
      <c r="AH53" s="10">
        <f t="shared" si="1"/>
        <v>-67.28</v>
      </c>
    </row>
    <row r="54" spans="1:34" x14ac:dyDescent="0.25">
      <c r="A54" t="s">
        <v>306</v>
      </c>
      <c r="B54" t="s">
        <v>371</v>
      </c>
      <c r="C54" s="8">
        <v>42766</v>
      </c>
      <c r="D54" s="8">
        <v>42782</v>
      </c>
      <c r="E54" t="s">
        <v>161</v>
      </c>
      <c r="F54">
        <v>18670</v>
      </c>
      <c r="G54" t="s">
        <v>363</v>
      </c>
      <c r="H54" t="s">
        <v>163</v>
      </c>
      <c r="I54">
        <v>4000</v>
      </c>
      <c r="J54">
        <v>30808</v>
      </c>
      <c r="K54">
        <v>1981</v>
      </c>
      <c r="L54">
        <v>12</v>
      </c>
      <c r="M54" t="s">
        <v>166</v>
      </c>
      <c r="N54">
        <v>90411</v>
      </c>
      <c r="O54" t="s">
        <v>166</v>
      </c>
      <c r="P54" t="s">
        <v>166</v>
      </c>
      <c r="U54" t="s">
        <v>340</v>
      </c>
      <c r="V54">
        <v>1695</v>
      </c>
      <c r="X54" t="s">
        <v>341</v>
      </c>
      <c r="Y54">
        <v>433</v>
      </c>
      <c r="Z54" s="8">
        <v>42766</v>
      </c>
      <c r="AA54">
        <v>-67.28</v>
      </c>
      <c r="AB54" t="s">
        <v>170</v>
      </c>
      <c r="AC54">
        <v>-67.28</v>
      </c>
      <c r="AD54" t="s">
        <v>335</v>
      </c>
      <c r="AE54">
        <v>2017</v>
      </c>
      <c r="AF54">
        <v>1</v>
      </c>
      <c r="AG54" s="10" t="s">
        <v>116</v>
      </c>
      <c r="AH54" s="10">
        <f t="shared" si="1"/>
        <v>-67.28</v>
      </c>
    </row>
    <row r="55" spans="1:34" x14ac:dyDescent="0.25">
      <c r="A55" t="s">
        <v>306</v>
      </c>
      <c r="B55" t="s">
        <v>372</v>
      </c>
      <c r="C55" s="8">
        <v>42766</v>
      </c>
      <c r="D55" s="8">
        <v>42782</v>
      </c>
      <c r="E55" t="s">
        <v>161</v>
      </c>
      <c r="F55">
        <v>77630</v>
      </c>
      <c r="G55" t="s">
        <v>373</v>
      </c>
      <c r="H55" t="s">
        <v>163</v>
      </c>
      <c r="I55">
        <v>4000</v>
      </c>
      <c r="J55">
        <v>30808</v>
      </c>
      <c r="K55">
        <v>1981</v>
      </c>
      <c r="L55">
        <v>12</v>
      </c>
      <c r="M55" t="s">
        <v>166</v>
      </c>
      <c r="N55">
        <v>90411</v>
      </c>
      <c r="O55" t="s">
        <v>166</v>
      </c>
      <c r="P55" t="s">
        <v>166</v>
      </c>
      <c r="U55" t="s">
        <v>340</v>
      </c>
      <c r="V55">
        <v>1484</v>
      </c>
      <c r="X55" t="s">
        <v>341</v>
      </c>
      <c r="Y55">
        <v>115</v>
      </c>
      <c r="Z55" s="8">
        <v>42766</v>
      </c>
      <c r="AA55">
        <v>47.02</v>
      </c>
      <c r="AB55" t="s">
        <v>170</v>
      </c>
      <c r="AC55">
        <v>47.02</v>
      </c>
      <c r="AD55" t="s">
        <v>335</v>
      </c>
      <c r="AE55">
        <v>2017</v>
      </c>
      <c r="AF55">
        <v>1</v>
      </c>
      <c r="AG55" s="10" t="s">
        <v>116</v>
      </c>
      <c r="AH55" s="10">
        <f t="shared" si="1"/>
        <v>47.02</v>
      </c>
    </row>
    <row r="56" spans="1:34" x14ac:dyDescent="0.25">
      <c r="A56" t="s">
        <v>306</v>
      </c>
      <c r="B56" t="s">
        <v>374</v>
      </c>
      <c r="C56" s="8">
        <v>42766</v>
      </c>
      <c r="D56" s="8">
        <v>42782</v>
      </c>
      <c r="E56" t="s">
        <v>161</v>
      </c>
      <c r="F56">
        <v>77630</v>
      </c>
      <c r="G56" t="s">
        <v>373</v>
      </c>
      <c r="H56" t="s">
        <v>163</v>
      </c>
      <c r="I56">
        <v>4000</v>
      </c>
      <c r="J56">
        <v>30808</v>
      </c>
      <c r="K56">
        <v>1981</v>
      </c>
      <c r="L56">
        <v>12</v>
      </c>
      <c r="M56" t="s">
        <v>166</v>
      </c>
      <c r="N56">
        <v>90411</v>
      </c>
      <c r="O56" t="s">
        <v>166</v>
      </c>
      <c r="P56" t="s">
        <v>166</v>
      </c>
      <c r="U56" t="s">
        <v>340</v>
      </c>
      <c r="V56">
        <v>1553</v>
      </c>
      <c r="X56" t="s">
        <v>341</v>
      </c>
      <c r="Y56">
        <v>192</v>
      </c>
      <c r="Z56" s="8">
        <v>42766</v>
      </c>
      <c r="AA56">
        <v>18.52</v>
      </c>
      <c r="AB56" t="s">
        <v>170</v>
      </c>
      <c r="AC56">
        <v>18.52</v>
      </c>
      <c r="AD56" t="s">
        <v>335</v>
      </c>
      <c r="AE56">
        <v>2017</v>
      </c>
      <c r="AF56">
        <v>1</v>
      </c>
      <c r="AG56" s="10" t="s">
        <v>116</v>
      </c>
      <c r="AH56" s="10">
        <f t="shared" si="1"/>
        <v>18.52</v>
      </c>
    </row>
    <row r="57" spans="1:34" x14ac:dyDescent="0.25">
      <c r="A57" t="s">
        <v>306</v>
      </c>
      <c r="B57" t="s">
        <v>375</v>
      </c>
      <c r="C57" s="8">
        <v>42766</v>
      </c>
      <c r="D57" s="8">
        <v>42782</v>
      </c>
      <c r="E57" t="s">
        <v>161</v>
      </c>
      <c r="F57">
        <v>77630</v>
      </c>
      <c r="G57" t="s">
        <v>373</v>
      </c>
      <c r="H57" t="s">
        <v>163</v>
      </c>
      <c r="I57">
        <v>4000</v>
      </c>
      <c r="J57">
        <v>30808</v>
      </c>
      <c r="K57">
        <v>1981</v>
      </c>
      <c r="L57">
        <v>12</v>
      </c>
      <c r="M57" t="s">
        <v>166</v>
      </c>
      <c r="N57">
        <v>90411</v>
      </c>
      <c r="O57" t="s">
        <v>166</v>
      </c>
      <c r="P57" t="s">
        <v>166</v>
      </c>
      <c r="U57" t="s">
        <v>340</v>
      </c>
      <c r="V57">
        <v>1612</v>
      </c>
      <c r="X57" t="s">
        <v>341</v>
      </c>
      <c r="Y57">
        <v>300</v>
      </c>
      <c r="Z57" s="8">
        <v>42766</v>
      </c>
      <c r="AA57">
        <v>26.33</v>
      </c>
      <c r="AB57" t="s">
        <v>170</v>
      </c>
      <c r="AC57">
        <v>26.33</v>
      </c>
      <c r="AD57" t="s">
        <v>335</v>
      </c>
      <c r="AE57">
        <v>2017</v>
      </c>
      <c r="AF57">
        <v>1</v>
      </c>
      <c r="AG57" s="10" t="s">
        <v>116</v>
      </c>
      <c r="AH57" s="10">
        <f t="shared" si="1"/>
        <v>26.33</v>
      </c>
    </row>
    <row r="58" spans="1:34" x14ac:dyDescent="0.25">
      <c r="A58" t="s">
        <v>306</v>
      </c>
      <c r="B58" t="s">
        <v>376</v>
      </c>
      <c r="C58" s="8">
        <v>42766</v>
      </c>
      <c r="D58" s="8">
        <v>42782</v>
      </c>
      <c r="E58" t="s">
        <v>161</v>
      </c>
      <c r="F58">
        <v>77630</v>
      </c>
      <c r="G58" t="s">
        <v>373</v>
      </c>
      <c r="H58" t="s">
        <v>163</v>
      </c>
      <c r="I58">
        <v>4000</v>
      </c>
      <c r="J58">
        <v>30808</v>
      </c>
      <c r="K58">
        <v>1981</v>
      </c>
      <c r="L58">
        <v>12</v>
      </c>
      <c r="M58" t="s">
        <v>166</v>
      </c>
      <c r="N58">
        <v>90411</v>
      </c>
      <c r="O58" t="s">
        <v>166</v>
      </c>
      <c r="P58" t="s">
        <v>166</v>
      </c>
      <c r="U58" t="s">
        <v>340</v>
      </c>
      <c r="V58">
        <v>1613</v>
      </c>
      <c r="X58" t="s">
        <v>341</v>
      </c>
      <c r="Y58">
        <v>302</v>
      </c>
      <c r="Z58" s="8">
        <v>42766</v>
      </c>
      <c r="AA58">
        <v>26.33</v>
      </c>
      <c r="AB58" t="s">
        <v>170</v>
      </c>
      <c r="AC58">
        <v>26.33</v>
      </c>
      <c r="AD58" t="s">
        <v>335</v>
      </c>
      <c r="AE58">
        <v>2017</v>
      </c>
      <c r="AF58">
        <v>1</v>
      </c>
      <c r="AG58" s="10" t="s">
        <v>116</v>
      </c>
      <c r="AH58" s="10">
        <f t="shared" si="1"/>
        <v>26.33</v>
      </c>
    </row>
    <row r="59" spans="1:34" x14ac:dyDescent="0.25">
      <c r="A59" t="s">
        <v>306</v>
      </c>
      <c r="B59" t="s">
        <v>377</v>
      </c>
      <c r="C59" s="8">
        <v>42766</v>
      </c>
      <c r="D59" s="8">
        <v>42782</v>
      </c>
      <c r="E59" t="s">
        <v>161</v>
      </c>
      <c r="F59">
        <v>77630</v>
      </c>
      <c r="G59" t="s">
        <v>373</v>
      </c>
      <c r="H59" t="s">
        <v>163</v>
      </c>
      <c r="I59">
        <v>4000</v>
      </c>
      <c r="J59">
        <v>30808</v>
      </c>
      <c r="K59">
        <v>1981</v>
      </c>
      <c r="L59">
        <v>12</v>
      </c>
      <c r="M59" t="s">
        <v>166</v>
      </c>
      <c r="N59">
        <v>90411</v>
      </c>
      <c r="O59" t="s">
        <v>166</v>
      </c>
      <c r="P59" t="s">
        <v>166</v>
      </c>
      <c r="U59" t="s">
        <v>340</v>
      </c>
      <c r="V59">
        <v>1614</v>
      </c>
      <c r="X59" t="s">
        <v>341</v>
      </c>
      <c r="Y59">
        <v>303</v>
      </c>
      <c r="Z59" s="8">
        <v>42766</v>
      </c>
      <c r="AA59">
        <v>26.33</v>
      </c>
      <c r="AB59" t="s">
        <v>170</v>
      </c>
      <c r="AC59">
        <v>26.33</v>
      </c>
      <c r="AD59" t="s">
        <v>335</v>
      </c>
      <c r="AE59">
        <v>2017</v>
      </c>
      <c r="AF59">
        <v>1</v>
      </c>
      <c r="AG59" s="10" t="s">
        <v>116</v>
      </c>
      <c r="AH59" s="10">
        <f t="shared" si="1"/>
        <v>26.33</v>
      </c>
    </row>
    <row r="60" spans="1:34" x14ac:dyDescent="0.25">
      <c r="A60" t="s">
        <v>306</v>
      </c>
      <c r="B60" t="s">
        <v>378</v>
      </c>
      <c r="C60" s="8">
        <v>42766</v>
      </c>
      <c r="D60" s="8">
        <v>42782</v>
      </c>
      <c r="E60" t="s">
        <v>161</v>
      </c>
      <c r="F60">
        <v>77630</v>
      </c>
      <c r="G60" t="s">
        <v>373</v>
      </c>
      <c r="H60" t="s">
        <v>163</v>
      </c>
      <c r="I60">
        <v>4000</v>
      </c>
      <c r="J60">
        <v>30808</v>
      </c>
      <c r="K60">
        <v>1981</v>
      </c>
      <c r="L60">
        <v>12</v>
      </c>
      <c r="M60" t="s">
        <v>166</v>
      </c>
      <c r="N60">
        <v>90411</v>
      </c>
      <c r="O60" t="s">
        <v>166</v>
      </c>
      <c r="P60" t="s">
        <v>166</v>
      </c>
      <c r="U60" t="s">
        <v>340</v>
      </c>
      <c r="V60">
        <v>1639</v>
      </c>
      <c r="X60" t="s">
        <v>341</v>
      </c>
      <c r="Y60">
        <v>341</v>
      </c>
      <c r="Z60" s="8">
        <v>42766</v>
      </c>
      <c r="AA60">
        <v>21.52</v>
      </c>
      <c r="AB60" t="s">
        <v>170</v>
      </c>
      <c r="AC60">
        <v>21.52</v>
      </c>
      <c r="AD60" t="s">
        <v>335</v>
      </c>
      <c r="AE60">
        <v>2017</v>
      </c>
      <c r="AF60">
        <v>1</v>
      </c>
      <c r="AG60" s="10" t="s">
        <v>116</v>
      </c>
      <c r="AH60" s="10">
        <f t="shared" si="1"/>
        <v>21.52</v>
      </c>
    </row>
    <row r="61" spans="1:34" x14ac:dyDescent="0.25">
      <c r="A61" t="s">
        <v>306</v>
      </c>
      <c r="B61" t="s">
        <v>379</v>
      </c>
      <c r="C61" s="8">
        <v>42766</v>
      </c>
      <c r="D61" s="8">
        <v>42782</v>
      </c>
      <c r="E61" t="s">
        <v>161</v>
      </c>
      <c r="F61">
        <v>77630</v>
      </c>
      <c r="G61" t="s">
        <v>373</v>
      </c>
      <c r="H61" t="s">
        <v>163</v>
      </c>
      <c r="I61">
        <v>4000</v>
      </c>
      <c r="J61">
        <v>30808</v>
      </c>
      <c r="K61">
        <v>1981</v>
      </c>
      <c r="L61">
        <v>12</v>
      </c>
      <c r="M61" t="s">
        <v>166</v>
      </c>
      <c r="N61">
        <v>90411</v>
      </c>
      <c r="O61" t="s">
        <v>166</v>
      </c>
      <c r="P61" t="s">
        <v>166</v>
      </c>
      <c r="U61" t="s">
        <v>340</v>
      </c>
      <c r="V61">
        <v>1388</v>
      </c>
      <c r="X61" t="s">
        <v>341</v>
      </c>
      <c r="Y61">
        <v>63</v>
      </c>
      <c r="Z61" s="8">
        <v>42766</v>
      </c>
      <c r="AA61">
        <v>31.19</v>
      </c>
      <c r="AB61" t="s">
        <v>170</v>
      </c>
      <c r="AC61">
        <v>31.19</v>
      </c>
      <c r="AD61" t="s">
        <v>335</v>
      </c>
      <c r="AE61">
        <v>2017</v>
      </c>
      <c r="AF61">
        <v>1</v>
      </c>
      <c r="AG61" s="10" t="s">
        <v>116</v>
      </c>
      <c r="AH61" s="10">
        <f t="shared" si="1"/>
        <v>31.19</v>
      </c>
    </row>
    <row r="62" spans="1:34" x14ac:dyDescent="0.25">
      <c r="A62" t="s">
        <v>306</v>
      </c>
      <c r="B62" t="s">
        <v>380</v>
      </c>
      <c r="C62" s="8">
        <v>42766</v>
      </c>
      <c r="D62" s="8">
        <v>42782</v>
      </c>
      <c r="E62" t="s">
        <v>161</v>
      </c>
      <c r="F62">
        <v>77630</v>
      </c>
      <c r="G62" t="s">
        <v>373</v>
      </c>
      <c r="H62" t="s">
        <v>163</v>
      </c>
      <c r="I62">
        <v>4000</v>
      </c>
      <c r="J62">
        <v>30808</v>
      </c>
      <c r="K62">
        <v>1981</v>
      </c>
      <c r="L62">
        <v>12</v>
      </c>
      <c r="M62" t="s">
        <v>166</v>
      </c>
      <c r="N62">
        <v>90411</v>
      </c>
      <c r="O62" t="s">
        <v>166</v>
      </c>
      <c r="P62" t="s">
        <v>166</v>
      </c>
      <c r="U62" t="s">
        <v>340</v>
      </c>
      <c r="V62">
        <v>1389</v>
      </c>
      <c r="X62" t="s">
        <v>341</v>
      </c>
      <c r="Y62">
        <v>66</v>
      </c>
      <c r="Z62" s="8">
        <v>42766</v>
      </c>
      <c r="AA62">
        <v>31.19</v>
      </c>
      <c r="AB62" t="s">
        <v>170</v>
      </c>
      <c r="AC62">
        <v>31.19</v>
      </c>
      <c r="AD62" t="s">
        <v>335</v>
      </c>
      <c r="AE62">
        <v>2017</v>
      </c>
      <c r="AF62">
        <v>1</v>
      </c>
      <c r="AG62" s="10" t="s">
        <v>116</v>
      </c>
      <c r="AH62" s="10">
        <f t="shared" si="1"/>
        <v>31.19</v>
      </c>
    </row>
    <row r="63" spans="1:34" x14ac:dyDescent="0.25">
      <c r="A63" t="s">
        <v>306</v>
      </c>
      <c r="B63" t="s">
        <v>381</v>
      </c>
      <c r="C63" s="8">
        <v>42766</v>
      </c>
      <c r="D63" s="8">
        <v>42782</v>
      </c>
      <c r="E63" t="s">
        <v>161</v>
      </c>
      <c r="F63">
        <v>77630</v>
      </c>
      <c r="G63" t="s">
        <v>373</v>
      </c>
      <c r="H63" t="s">
        <v>163</v>
      </c>
      <c r="I63">
        <v>4000</v>
      </c>
      <c r="J63">
        <v>30808</v>
      </c>
      <c r="K63">
        <v>1981</v>
      </c>
      <c r="L63">
        <v>12</v>
      </c>
      <c r="M63" t="s">
        <v>166</v>
      </c>
      <c r="N63">
        <v>90411</v>
      </c>
      <c r="O63" t="s">
        <v>166</v>
      </c>
      <c r="P63" t="s">
        <v>166</v>
      </c>
      <c r="U63" t="s">
        <v>340</v>
      </c>
      <c r="V63">
        <v>1390</v>
      </c>
      <c r="X63" t="s">
        <v>341</v>
      </c>
      <c r="Y63">
        <v>67</v>
      </c>
      <c r="Z63" s="8">
        <v>42766</v>
      </c>
      <c r="AA63">
        <v>31.19</v>
      </c>
      <c r="AB63" t="s">
        <v>170</v>
      </c>
      <c r="AC63">
        <v>31.19</v>
      </c>
      <c r="AD63" t="s">
        <v>335</v>
      </c>
      <c r="AE63">
        <v>2017</v>
      </c>
      <c r="AF63">
        <v>1</v>
      </c>
      <c r="AG63" s="10" t="s">
        <v>116</v>
      </c>
      <c r="AH63" s="10">
        <f t="shared" si="1"/>
        <v>31.19</v>
      </c>
    </row>
    <row r="64" spans="1:34" x14ac:dyDescent="0.25">
      <c r="A64" t="s">
        <v>306</v>
      </c>
      <c r="B64" t="s">
        <v>382</v>
      </c>
      <c r="C64" s="8">
        <v>42766</v>
      </c>
      <c r="D64" s="8">
        <v>42782</v>
      </c>
      <c r="E64" t="s">
        <v>161</v>
      </c>
      <c r="F64">
        <v>77630</v>
      </c>
      <c r="G64" t="s">
        <v>373</v>
      </c>
      <c r="H64" t="s">
        <v>163</v>
      </c>
      <c r="I64">
        <v>4000</v>
      </c>
      <c r="J64">
        <v>30808</v>
      </c>
      <c r="K64">
        <v>1981</v>
      </c>
      <c r="L64">
        <v>12</v>
      </c>
      <c r="M64" t="s">
        <v>166</v>
      </c>
      <c r="N64">
        <v>90411</v>
      </c>
      <c r="O64" t="s">
        <v>166</v>
      </c>
      <c r="P64" t="s">
        <v>166</v>
      </c>
      <c r="U64" t="s">
        <v>340</v>
      </c>
      <c r="V64">
        <v>1391</v>
      </c>
      <c r="X64" t="s">
        <v>341</v>
      </c>
      <c r="Y64">
        <v>70</v>
      </c>
      <c r="Z64" s="8">
        <v>42766</v>
      </c>
      <c r="AA64">
        <v>31.19</v>
      </c>
      <c r="AB64" t="s">
        <v>170</v>
      </c>
      <c r="AC64">
        <v>31.19</v>
      </c>
      <c r="AD64" t="s">
        <v>335</v>
      </c>
      <c r="AE64">
        <v>2017</v>
      </c>
      <c r="AF64">
        <v>1</v>
      </c>
      <c r="AG64" s="10" t="s">
        <v>116</v>
      </c>
      <c r="AH64" s="10">
        <f t="shared" si="1"/>
        <v>31.19</v>
      </c>
    </row>
    <row r="65" spans="1:34" x14ac:dyDescent="0.25">
      <c r="A65" t="s">
        <v>306</v>
      </c>
      <c r="B65" t="s">
        <v>383</v>
      </c>
      <c r="C65" s="8">
        <v>42766</v>
      </c>
      <c r="D65" s="8">
        <v>42782</v>
      </c>
      <c r="E65" t="s">
        <v>161</v>
      </c>
      <c r="F65">
        <v>77630</v>
      </c>
      <c r="G65" t="s">
        <v>373</v>
      </c>
      <c r="H65" t="s">
        <v>163</v>
      </c>
      <c r="I65">
        <v>4000</v>
      </c>
      <c r="J65">
        <v>30808</v>
      </c>
      <c r="K65">
        <v>1981</v>
      </c>
      <c r="L65">
        <v>12</v>
      </c>
      <c r="M65" t="s">
        <v>166</v>
      </c>
      <c r="N65">
        <v>90411</v>
      </c>
      <c r="O65" t="s">
        <v>166</v>
      </c>
      <c r="P65" t="s">
        <v>166</v>
      </c>
      <c r="U65" t="s">
        <v>340</v>
      </c>
      <c r="V65">
        <v>1392</v>
      </c>
      <c r="X65" t="s">
        <v>341</v>
      </c>
      <c r="Y65">
        <v>72</v>
      </c>
      <c r="Z65" s="8">
        <v>42766</v>
      </c>
      <c r="AA65">
        <v>31.19</v>
      </c>
      <c r="AB65" t="s">
        <v>170</v>
      </c>
      <c r="AC65">
        <v>31.19</v>
      </c>
      <c r="AD65" t="s">
        <v>335</v>
      </c>
      <c r="AE65">
        <v>2017</v>
      </c>
      <c r="AF65">
        <v>1</v>
      </c>
      <c r="AG65" s="10" t="s">
        <v>116</v>
      </c>
      <c r="AH65" s="10">
        <f t="shared" si="1"/>
        <v>31.19</v>
      </c>
    </row>
    <row r="66" spans="1:34" x14ac:dyDescent="0.25">
      <c r="A66" t="s">
        <v>306</v>
      </c>
      <c r="B66" t="s">
        <v>384</v>
      </c>
      <c r="C66" s="8">
        <v>42766</v>
      </c>
      <c r="D66" s="8">
        <v>42782</v>
      </c>
      <c r="E66" t="s">
        <v>161</v>
      </c>
      <c r="F66">
        <v>77630</v>
      </c>
      <c r="G66" t="s">
        <v>373</v>
      </c>
      <c r="H66" t="s">
        <v>163</v>
      </c>
      <c r="I66">
        <v>4000</v>
      </c>
      <c r="J66">
        <v>30808</v>
      </c>
      <c r="K66">
        <v>1981</v>
      </c>
      <c r="L66">
        <v>12</v>
      </c>
      <c r="M66" t="s">
        <v>166</v>
      </c>
      <c r="N66">
        <v>90411</v>
      </c>
      <c r="O66" t="s">
        <v>166</v>
      </c>
      <c r="P66" t="s">
        <v>166</v>
      </c>
      <c r="U66" t="s">
        <v>340</v>
      </c>
      <c r="V66">
        <v>1393</v>
      </c>
      <c r="X66" t="s">
        <v>341</v>
      </c>
      <c r="Y66">
        <v>74</v>
      </c>
      <c r="Z66" s="8">
        <v>42766</v>
      </c>
      <c r="AA66">
        <v>31.19</v>
      </c>
      <c r="AB66" t="s">
        <v>170</v>
      </c>
      <c r="AC66">
        <v>31.19</v>
      </c>
      <c r="AD66" t="s">
        <v>335</v>
      </c>
      <c r="AE66">
        <v>2017</v>
      </c>
      <c r="AF66">
        <v>1</v>
      </c>
      <c r="AG66" s="10" t="s">
        <v>116</v>
      </c>
      <c r="AH66" s="10">
        <f t="shared" si="1"/>
        <v>31.19</v>
      </c>
    </row>
    <row r="67" spans="1:34" x14ac:dyDescent="0.25">
      <c r="A67" t="s">
        <v>306</v>
      </c>
      <c r="B67" t="s">
        <v>385</v>
      </c>
      <c r="C67" s="8">
        <v>42766</v>
      </c>
      <c r="D67" s="8">
        <v>42782</v>
      </c>
      <c r="E67" t="s">
        <v>161</v>
      </c>
      <c r="F67">
        <v>77660</v>
      </c>
      <c r="G67" t="s">
        <v>386</v>
      </c>
      <c r="H67" t="s">
        <v>163</v>
      </c>
      <c r="I67">
        <v>4000</v>
      </c>
      <c r="J67">
        <v>30808</v>
      </c>
      <c r="K67">
        <v>1981</v>
      </c>
      <c r="L67">
        <v>12</v>
      </c>
      <c r="M67" t="s">
        <v>166</v>
      </c>
      <c r="N67">
        <v>90411</v>
      </c>
      <c r="O67" t="s">
        <v>166</v>
      </c>
      <c r="P67" t="s">
        <v>166</v>
      </c>
      <c r="U67" t="s">
        <v>340</v>
      </c>
      <c r="V67">
        <v>1476</v>
      </c>
      <c r="X67" t="s">
        <v>341</v>
      </c>
      <c r="Y67">
        <v>112</v>
      </c>
      <c r="Z67" s="8">
        <v>42766</v>
      </c>
      <c r="AA67">
        <v>292.58</v>
      </c>
      <c r="AB67" t="s">
        <v>170</v>
      </c>
      <c r="AC67">
        <v>292.58</v>
      </c>
      <c r="AD67" t="s">
        <v>335</v>
      </c>
      <c r="AE67">
        <v>2017</v>
      </c>
      <c r="AF67">
        <v>1</v>
      </c>
      <c r="AG67" s="10" t="s">
        <v>116</v>
      </c>
      <c r="AH67" s="10">
        <f t="shared" si="1"/>
        <v>292.58</v>
      </c>
    </row>
    <row r="68" spans="1:34" x14ac:dyDescent="0.25">
      <c r="A68" t="s">
        <v>306</v>
      </c>
      <c r="B68" t="s">
        <v>387</v>
      </c>
      <c r="C68" s="8">
        <v>42766</v>
      </c>
      <c r="D68" s="8">
        <v>42782</v>
      </c>
      <c r="E68" t="s">
        <v>161</v>
      </c>
      <c r="F68">
        <v>77660</v>
      </c>
      <c r="G68" t="s">
        <v>386</v>
      </c>
      <c r="H68" t="s">
        <v>163</v>
      </c>
      <c r="I68">
        <v>4000</v>
      </c>
      <c r="J68">
        <v>30808</v>
      </c>
      <c r="K68">
        <v>1981</v>
      </c>
      <c r="L68">
        <v>12</v>
      </c>
      <c r="M68" t="s">
        <v>166</v>
      </c>
      <c r="N68">
        <v>90411</v>
      </c>
      <c r="O68" t="s">
        <v>166</v>
      </c>
      <c r="P68" t="s">
        <v>166</v>
      </c>
      <c r="U68" t="s">
        <v>340</v>
      </c>
      <c r="V68">
        <v>1582</v>
      </c>
      <c r="X68" t="s">
        <v>341</v>
      </c>
      <c r="Y68">
        <v>243</v>
      </c>
      <c r="Z68" s="8">
        <v>42766</v>
      </c>
      <c r="AA68">
        <v>290.87</v>
      </c>
      <c r="AB68" t="s">
        <v>170</v>
      </c>
      <c r="AC68">
        <v>290.87</v>
      </c>
      <c r="AD68" t="s">
        <v>335</v>
      </c>
      <c r="AE68">
        <v>2017</v>
      </c>
      <c r="AF68">
        <v>1</v>
      </c>
      <c r="AG68" s="10" t="s">
        <v>116</v>
      </c>
      <c r="AH68" s="10">
        <f t="shared" si="1"/>
        <v>290.87</v>
      </c>
    </row>
    <row r="69" spans="1:34" x14ac:dyDescent="0.25">
      <c r="A69" t="s">
        <v>306</v>
      </c>
      <c r="B69" t="s">
        <v>388</v>
      </c>
      <c r="C69" s="8">
        <v>42766</v>
      </c>
      <c r="D69" s="8">
        <v>42782</v>
      </c>
      <c r="E69" t="s">
        <v>161</v>
      </c>
      <c r="F69">
        <v>77660</v>
      </c>
      <c r="G69" t="s">
        <v>386</v>
      </c>
      <c r="H69" t="s">
        <v>163</v>
      </c>
      <c r="I69">
        <v>4000</v>
      </c>
      <c r="J69">
        <v>30808</v>
      </c>
      <c r="K69">
        <v>1981</v>
      </c>
      <c r="L69">
        <v>12</v>
      </c>
      <c r="M69" t="s">
        <v>166</v>
      </c>
      <c r="N69">
        <v>90411</v>
      </c>
      <c r="O69" t="s">
        <v>166</v>
      </c>
      <c r="P69" t="s">
        <v>166</v>
      </c>
      <c r="U69" t="s">
        <v>340</v>
      </c>
      <c r="V69">
        <v>1583</v>
      </c>
      <c r="X69" t="s">
        <v>341</v>
      </c>
      <c r="Y69">
        <v>246</v>
      </c>
      <c r="Z69" s="8">
        <v>42766</v>
      </c>
      <c r="AA69">
        <v>290.87</v>
      </c>
      <c r="AB69" t="s">
        <v>170</v>
      </c>
      <c r="AC69">
        <v>290.87</v>
      </c>
      <c r="AD69" t="s">
        <v>335</v>
      </c>
      <c r="AE69">
        <v>2017</v>
      </c>
      <c r="AF69">
        <v>1</v>
      </c>
      <c r="AG69" s="10" t="s">
        <v>116</v>
      </c>
      <c r="AH69" s="10">
        <f t="shared" si="1"/>
        <v>290.87</v>
      </c>
    </row>
    <row r="70" spans="1:34" x14ac:dyDescent="0.25">
      <c r="A70" t="s">
        <v>306</v>
      </c>
      <c r="B70" t="s">
        <v>389</v>
      </c>
      <c r="C70" s="8">
        <v>42766</v>
      </c>
      <c r="D70" s="8">
        <v>42782</v>
      </c>
      <c r="E70" t="s">
        <v>161</v>
      </c>
      <c r="F70">
        <v>77660</v>
      </c>
      <c r="G70" t="s">
        <v>386</v>
      </c>
      <c r="H70" t="s">
        <v>163</v>
      </c>
      <c r="I70">
        <v>4000</v>
      </c>
      <c r="J70">
        <v>30808</v>
      </c>
      <c r="K70">
        <v>1981</v>
      </c>
      <c r="L70">
        <v>12</v>
      </c>
      <c r="M70" t="s">
        <v>166</v>
      </c>
      <c r="N70">
        <v>90411</v>
      </c>
      <c r="O70" t="s">
        <v>166</v>
      </c>
      <c r="P70" t="s">
        <v>166</v>
      </c>
      <c r="U70" t="s">
        <v>340</v>
      </c>
      <c r="V70">
        <v>1585</v>
      </c>
      <c r="X70" t="s">
        <v>341</v>
      </c>
      <c r="Y70">
        <v>247</v>
      </c>
      <c r="Z70" s="8">
        <v>42766</v>
      </c>
      <c r="AA70">
        <v>290.87</v>
      </c>
      <c r="AB70" t="s">
        <v>170</v>
      </c>
      <c r="AC70">
        <v>290.87</v>
      </c>
      <c r="AD70" t="s">
        <v>335</v>
      </c>
      <c r="AE70">
        <v>2017</v>
      </c>
      <c r="AF70">
        <v>1</v>
      </c>
      <c r="AG70" s="10" t="s">
        <v>116</v>
      </c>
      <c r="AH70" s="10">
        <f t="shared" si="1"/>
        <v>290.87</v>
      </c>
    </row>
    <row r="71" spans="1:34" x14ac:dyDescent="0.25">
      <c r="A71" t="s">
        <v>306</v>
      </c>
      <c r="B71" t="s">
        <v>390</v>
      </c>
      <c r="C71" s="8">
        <v>42766</v>
      </c>
      <c r="D71" s="8">
        <v>42782</v>
      </c>
      <c r="E71" t="s">
        <v>161</v>
      </c>
      <c r="F71">
        <v>77660</v>
      </c>
      <c r="G71" t="s">
        <v>386</v>
      </c>
      <c r="H71" t="s">
        <v>163</v>
      </c>
      <c r="I71">
        <v>4000</v>
      </c>
      <c r="J71">
        <v>30808</v>
      </c>
      <c r="K71">
        <v>1981</v>
      </c>
      <c r="L71">
        <v>12</v>
      </c>
      <c r="M71" t="s">
        <v>166</v>
      </c>
      <c r="N71">
        <v>90411</v>
      </c>
      <c r="O71" t="s">
        <v>166</v>
      </c>
      <c r="P71" t="s">
        <v>166</v>
      </c>
      <c r="U71" t="s">
        <v>340</v>
      </c>
      <c r="V71">
        <v>1597</v>
      </c>
      <c r="X71" t="s">
        <v>341</v>
      </c>
      <c r="Y71">
        <v>269</v>
      </c>
      <c r="Z71" s="8">
        <v>42766</v>
      </c>
      <c r="AA71">
        <v>182.3</v>
      </c>
      <c r="AB71" t="s">
        <v>170</v>
      </c>
      <c r="AC71">
        <v>182.3</v>
      </c>
      <c r="AD71" t="s">
        <v>335</v>
      </c>
      <c r="AE71">
        <v>2017</v>
      </c>
      <c r="AF71">
        <v>1</v>
      </c>
      <c r="AG71" s="10" t="s">
        <v>116</v>
      </c>
      <c r="AH71" s="10">
        <f t="shared" si="1"/>
        <v>182.3</v>
      </c>
    </row>
    <row r="72" spans="1:34" x14ac:dyDescent="0.25">
      <c r="A72" t="s">
        <v>306</v>
      </c>
      <c r="B72" t="s">
        <v>391</v>
      </c>
      <c r="C72" s="8">
        <v>42766</v>
      </c>
      <c r="D72" s="8">
        <v>42782</v>
      </c>
      <c r="E72" t="s">
        <v>161</v>
      </c>
      <c r="F72">
        <v>77660</v>
      </c>
      <c r="G72" t="s">
        <v>386</v>
      </c>
      <c r="H72" t="s">
        <v>163</v>
      </c>
      <c r="I72">
        <v>4000</v>
      </c>
      <c r="J72">
        <v>30808</v>
      </c>
      <c r="K72">
        <v>1981</v>
      </c>
      <c r="L72">
        <v>12</v>
      </c>
      <c r="M72" t="s">
        <v>166</v>
      </c>
      <c r="N72">
        <v>90411</v>
      </c>
      <c r="O72" t="s">
        <v>166</v>
      </c>
      <c r="P72" t="s">
        <v>166</v>
      </c>
      <c r="U72" t="s">
        <v>340</v>
      </c>
      <c r="V72">
        <v>1598</v>
      </c>
      <c r="X72" t="s">
        <v>341</v>
      </c>
      <c r="Y72">
        <v>271</v>
      </c>
      <c r="Z72" s="8">
        <v>42766</v>
      </c>
      <c r="AA72">
        <v>182.3</v>
      </c>
      <c r="AB72" t="s">
        <v>170</v>
      </c>
      <c r="AC72">
        <v>182.3</v>
      </c>
      <c r="AD72" t="s">
        <v>335</v>
      </c>
      <c r="AE72">
        <v>2017</v>
      </c>
      <c r="AF72">
        <v>1</v>
      </c>
      <c r="AG72" s="10" t="s">
        <v>116</v>
      </c>
      <c r="AH72" s="10">
        <f t="shared" si="1"/>
        <v>182.3</v>
      </c>
    </row>
    <row r="73" spans="1:34" x14ac:dyDescent="0.25">
      <c r="A73" t="s">
        <v>306</v>
      </c>
      <c r="B73" t="s">
        <v>392</v>
      </c>
      <c r="C73" s="8">
        <v>42766</v>
      </c>
      <c r="D73" s="8">
        <v>42782</v>
      </c>
      <c r="E73" t="s">
        <v>161</v>
      </c>
      <c r="F73">
        <v>77660</v>
      </c>
      <c r="G73" t="s">
        <v>386</v>
      </c>
      <c r="H73" t="s">
        <v>163</v>
      </c>
      <c r="I73">
        <v>4000</v>
      </c>
      <c r="J73">
        <v>30808</v>
      </c>
      <c r="K73">
        <v>1981</v>
      </c>
      <c r="L73">
        <v>12</v>
      </c>
      <c r="M73" t="s">
        <v>166</v>
      </c>
      <c r="N73">
        <v>90411</v>
      </c>
      <c r="O73" t="s">
        <v>166</v>
      </c>
      <c r="P73" t="s">
        <v>166</v>
      </c>
      <c r="U73" t="s">
        <v>340</v>
      </c>
      <c r="V73">
        <v>1603</v>
      </c>
      <c r="X73" t="s">
        <v>341</v>
      </c>
      <c r="Y73">
        <v>281</v>
      </c>
      <c r="Z73" s="8">
        <v>42766</v>
      </c>
      <c r="AA73">
        <v>120.47</v>
      </c>
      <c r="AB73" t="s">
        <v>170</v>
      </c>
      <c r="AC73">
        <v>120.47</v>
      </c>
      <c r="AD73" t="s">
        <v>335</v>
      </c>
      <c r="AE73">
        <v>2017</v>
      </c>
      <c r="AF73">
        <v>1</v>
      </c>
      <c r="AG73" s="10" t="s">
        <v>116</v>
      </c>
      <c r="AH73" s="10">
        <f t="shared" si="1"/>
        <v>120.47</v>
      </c>
    </row>
    <row r="74" spans="1:34" x14ac:dyDescent="0.25">
      <c r="A74" t="s">
        <v>306</v>
      </c>
      <c r="B74" t="s">
        <v>393</v>
      </c>
      <c r="C74" s="8">
        <v>42766</v>
      </c>
      <c r="D74" s="8">
        <v>42782</v>
      </c>
      <c r="E74" t="s">
        <v>161</v>
      </c>
      <c r="F74">
        <v>77660</v>
      </c>
      <c r="G74" t="s">
        <v>386</v>
      </c>
      <c r="H74" t="s">
        <v>163</v>
      </c>
      <c r="I74">
        <v>4000</v>
      </c>
      <c r="J74">
        <v>30808</v>
      </c>
      <c r="K74">
        <v>1981</v>
      </c>
      <c r="L74">
        <v>12</v>
      </c>
      <c r="M74" t="s">
        <v>166</v>
      </c>
      <c r="N74">
        <v>90411</v>
      </c>
      <c r="O74" t="s">
        <v>166</v>
      </c>
      <c r="P74" t="s">
        <v>166</v>
      </c>
      <c r="U74" t="s">
        <v>340</v>
      </c>
      <c r="V74">
        <v>1697</v>
      </c>
      <c r="X74" t="s">
        <v>341</v>
      </c>
      <c r="Y74">
        <v>438</v>
      </c>
      <c r="Z74" s="8">
        <v>42766</v>
      </c>
      <c r="AA74">
        <v>288.55</v>
      </c>
      <c r="AB74" t="s">
        <v>170</v>
      </c>
      <c r="AC74">
        <v>288.55</v>
      </c>
      <c r="AD74" t="s">
        <v>335</v>
      </c>
      <c r="AE74">
        <v>2017</v>
      </c>
      <c r="AF74">
        <v>1</v>
      </c>
      <c r="AG74" s="10" t="s">
        <v>116</v>
      </c>
      <c r="AH74" s="10">
        <f t="shared" si="1"/>
        <v>288.55</v>
      </c>
    </row>
    <row r="75" spans="1:34" x14ac:dyDescent="0.25">
      <c r="A75" t="s">
        <v>306</v>
      </c>
      <c r="B75" t="s">
        <v>394</v>
      </c>
      <c r="C75" s="8">
        <v>42766</v>
      </c>
      <c r="D75" s="8">
        <v>42782</v>
      </c>
      <c r="E75" t="s">
        <v>161</v>
      </c>
      <c r="F75">
        <v>77660</v>
      </c>
      <c r="G75" t="s">
        <v>386</v>
      </c>
      <c r="H75" t="s">
        <v>163</v>
      </c>
      <c r="I75">
        <v>4000</v>
      </c>
      <c r="J75">
        <v>30808</v>
      </c>
      <c r="K75">
        <v>1981</v>
      </c>
      <c r="L75">
        <v>12</v>
      </c>
      <c r="M75" t="s">
        <v>166</v>
      </c>
      <c r="N75">
        <v>90411</v>
      </c>
      <c r="O75" t="s">
        <v>166</v>
      </c>
      <c r="P75" t="s">
        <v>166</v>
      </c>
      <c r="U75" t="s">
        <v>340</v>
      </c>
      <c r="V75">
        <v>1698</v>
      </c>
      <c r="X75" t="s">
        <v>341</v>
      </c>
      <c r="Y75">
        <v>440</v>
      </c>
      <c r="Z75" s="8">
        <v>42766</v>
      </c>
      <c r="AA75">
        <v>288.55</v>
      </c>
      <c r="AB75" t="s">
        <v>170</v>
      </c>
      <c r="AC75">
        <v>288.55</v>
      </c>
      <c r="AD75" t="s">
        <v>335</v>
      </c>
      <c r="AE75">
        <v>2017</v>
      </c>
      <c r="AF75">
        <v>1</v>
      </c>
      <c r="AG75" s="10" t="s">
        <v>116</v>
      </c>
      <c r="AH75" s="10">
        <f t="shared" si="1"/>
        <v>288.55</v>
      </c>
    </row>
    <row r="76" spans="1:34" x14ac:dyDescent="0.25">
      <c r="A76" t="s">
        <v>306</v>
      </c>
      <c r="B76" t="s">
        <v>395</v>
      </c>
      <c r="C76" s="8">
        <v>42766</v>
      </c>
      <c r="D76" s="8">
        <v>42782</v>
      </c>
      <c r="E76" t="s">
        <v>161</v>
      </c>
      <c r="F76">
        <v>77660</v>
      </c>
      <c r="G76" t="s">
        <v>386</v>
      </c>
      <c r="H76" t="s">
        <v>163</v>
      </c>
      <c r="I76">
        <v>4000</v>
      </c>
      <c r="J76">
        <v>30808</v>
      </c>
      <c r="K76">
        <v>1981</v>
      </c>
      <c r="L76">
        <v>12</v>
      </c>
      <c r="M76" t="s">
        <v>166</v>
      </c>
      <c r="N76">
        <v>90411</v>
      </c>
      <c r="O76" t="s">
        <v>166</v>
      </c>
      <c r="P76" t="s">
        <v>166</v>
      </c>
      <c r="U76" t="s">
        <v>340</v>
      </c>
      <c r="V76">
        <v>1714</v>
      </c>
      <c r="X76" t="s">
        <v>341</v>
      </c>
      <c r="Y76">
        <v>450</v>
      </c>
      <c r="Z76" s="8">
        <v>42766</v>
      </c>
      <c r="AA76">
        <v>331.02</v>
      </c>
      <c r="AB76" t="s">
        <v>170</v>
      </c>
      <c r="AC76">
        <v>331.02</v>
      </c>
      <c r="AD76" t="s">
        <v>335</v>
      </c>
      <c r="AE76">
        <v>2017</v>
      </c>
      <c r="AF76">
        <v>1</v>
      </c>
      <c r="AG76" s="10" t="s">
        <v>116</v>
      </c>
      <c r="AH76" s="10">
        <f t="shared" si="1"/>
        <v>331.02</v>
      </c>
    </row>
    <row r="77" spans="1:34" x14ac:dyDescent="0.25">
      <c r="A77" t="s">
        <v>306</v>
      </c>
      <c r="B77" t="s">
        <v>396</v>
      </c>
      <c r="C77" s="8">
        <v>42766</v>
      </c>
      <c r="D77" s="8">
        <v>42782</v>
      </c>
      <c r="E77" t="s">
        <v>161</v>
      </c>
      <c r="F77">
        <v>77670</v>
      </c>
      <c r="G77" t="s">
        <v>397</v>
      </c>
      <c r="H77" t="s">
        <v>163</v>
      </c>
      <c r="I77">
        <v>4000</v>
      </c>
      <c r="J77">
        <v>30808</v>
      </c>
      <c r="K77">
        <v>1981</v>
      </c>
      <c r="L77">
        <v>12</v>
      </c>
      <c r="M77" t="s">
        <v>166</v>
      </c>
      <c r="N77">
        <v>90411</v>
      </c>
      <c r="O77" t="s">
        <v>166</v>
      </c>
      <c r="P77" t="s">
        <v>166</v>
      </c>
      <c r="U77" t="s">
        <v>340</v>
      </c>
      <c r="V77">
        <v>1586</v>
      </c>
      <c r="X77" t="s">
        <v>341</v>
      </c>
      <c r="Y77">
        <v>250</v>
      </c>
      <c r="Z77" s="8">
        <v>42766</v>
      </c>
      <c r="AA77">
        <v>160.12</v>
      </c>
      <c r="AB77" t="s">
        <v>170</v>
      </c>
      <c r="AC77">
        <v>160.12</v>
      </c>
      <c r="AD77" t="s">
        <v>335</v>
      </c>
      <c r="AE77">
        <v>2017</v>
      </c>
      <c r="AF77">
        <v>1</v>
      </c>
      <c r="AG77" s="10" t="s">
        <v>116</v>
      </c>
      <c r="AH77" s="10">
        <f t="shared" si="1"/>
        <v>160.12</v>
      </c>
    </row>
    <row r="78" spans="1:34" x14ac:dyDescent="0.25">
      <c r="A78" t="s">
        <v>306</v>
      </c>
      <c r="B78" t="s">
        <v>398</v>
      </c>
      <c r="C78" s="8">
        <v>42766</v>
      </c>
      <c r="D78" s="8">
        <v>42782</v>
      </c>
      <c r="E78" t="s">
        <v>161</v>
      </c>
      <c r="F78">
        <v>77670</v>
      </c>
      <c r="G78" t="s">
        <v>397</v>
      </c>
      <c r="H78" t="s">
        <v>163</v>
      </c>
      <c r="I78">
        <v>4000</v>
      </c>
      <c r="J78">
        <v>30808</v>
      </c>
      <c r="K78">
        <v>1981</v>
      </c>
      <c r="L78">
        <v>12</v>
      </c>
      <c r="M78" t="s">
        <v>166</v>
      </c>
      <c r="N78">
        <v>90411</v>
      </c>
      <c r="O78" t="s">
        <v>166</v>
      </c>
      <c r="P78" t="s">
        <v>166</v>
      </c>
      <c r="U78" t="s">
        <v>340</v>
      </c>
      <c r="V78">
        <v>1587</v>
      </c>
      <c r="X78" t="s">
        <v>341</v>
      </c>
      <c r="Y78">
        <v>252</v>
      </c>
      <c r="Z78" s="8">
        <v>42766</v>
      </c>
      <c r="AA78">
        <v>160.12</v>
      </c>
      <c r="AB78" t="s">
        <v>170</v>
      </c>
      <c r="AC78">
        <v>160.12</v>
      </c>
      <c r="AD78" t="s">
        <v>335</v>
      </c>
      <c r="AE78">
        <v>2017</v>
      </c>
      <c r="AF78">
        <v>1</v>
      </c>
      <c r="AG78" s="10" t="s">
        <v>116</v>
      </c>
      <c r="AH78" s="10">
        <f t="shared" si="1"/>
        <v>160.12</v>
      </c>
    </row>
    <row r="79" spans="1:34" x14ac:dyDescent="0.25">
      <c r="A79" t="s">
        <v>306</v>
      </c>
      <c r="B79" t="s">
        <v>399</v>
      </c>
      <c r="C79" s="8">
        <v>42766</v>
      </c>
      <c r="D79" s="8">
        <v>42782</v>
      </c>
      <c r="E79" t="s">
        <v>161</v>
      </c>
      <c r="F79">
        <v>77670</v>
      </c>
      <c r="G79" t="s">
        <v>397</v>
      </c>
      <c r="H79" t="s">
        <v>163</v>
      </c>
      <c r="I79">
        <v>4000</v>
      </c>
      <c r="J79">
        <v>30808</v>
      </c>
      <c r="K79">
        <v>1981</v>
      </c>
      <c r="L79">
        <v>12</v>
      </c>
      <c r="M79" t="s">
        <v>166</v>
      </c>
      <c r="N79">
        <v>90411</v>
      </c>
      <c r="O79" t="s">
        <v>166</v>
      </c>
      <c r="P79" t="s">
        <v>166</v>
      </c>
      <c r="U79" t="s">
        <v>340</v>
      </c>
      <c r="V79">
        <v>1588</v>
      </c>
      <c r="X79" t="s">
        <v>341</v>
      </c>
      <c r="Y79">
        <v>254</v>
      </c>
      <c r="Z79" s="8">
        <v>42766</v>
      </c>
      <c r="AA79">
        <v>160.12</v>
      </c>
      <c r="AB79" t="s">
        <v>170</v>
      </c>
      <c r="AC79">
        <v>160.12</v>
      </c>
      <c r="AD79" t="s">
        <v>335</v>
      </c>
      <c r="AE79">
        <v>2017</v>
      </c>
      <c r="AF79">
        <v>1</v>
      </c>
      <c r="AG79" s="10" t="s">
        <v>116</v>
      </c>
      <c r="AH79" s="10">
        <f t="shared" si="1"/>
        <v>160.12</v>
      </c>
    </row>
    <row r="80" spans="1:34" x14ac:dyDescent="0.25">
      <c r="A80" t="s">
        <v>306</v>
      </c>
      <c r="B80" t="s">
        <v>400</v>
      </c>
      <c r="C80" s="8">
        <v>42766</v>
      </c>
      <c r="D80" s="8">
        <v>42782</v>
      </c>
      <c r="E80" t="s">
        <v>161</v>
      </c>
      <c r="F80">
        <v>77670</v>
      </c>
      <c r="G80" t="s">
        <v>397</v>
      </c>
      <c r="H80" t="s">
        <v>163</v>
      </c>
      <c r="I80">
        <v>4000</v>
      </c>
      <c r="J80">
        <v>30808</v>
      </c>
      <c r="K80">
        <v>1981</v>
      </c>
      <c r="L80">
        <v>12</v>
      </c>
      <c r="M80" t="s">
        <v>166</v>
      </c>
      <c r="N80">
        <v>90411</v>
      </c>
      <c r="O80" t="s">
        <v>166</v>
      </c>
      <c r="P80" t="s">
        <v>166</v>
      </c>
      <c r="U80" t="s">
        <v>340</v>
      </c>
      <c r="V80">
        <v>1589</v>
      </c>
      <c r="X80" t="s">
        <v>341</v>
      </c>
      <c r="Y80">
        <v>255</v>
      </c>
      <c r="Z80" s="8">
        <v>42766</v>
      </c>
      <c r="AA80">
        <v>160.12</v>
      </c>
      <c r="AB80" t="s">
        <v>170</v>
      </c>
      <c r="AC80">
        <v>160.12</v>
      </c>
      <c r="AD80" t="s">
        <v>335</v>
      </c>
      <c r="AE80">
        <v>2017</v>
      </c>
      <c r="AF80">
        <v>1</v>
      </c>
      <c r="AG80" s="10" t="s">
        <v>116</v>
      </c>
      <c r="AH80" s="10">
        <f t="shared" si="1"/>
        <v>160.12</v>
      </c>
    </row>
    <row r="81" spans="1:34" x14ac:dyDescent="0.25">
      <c r="A81" t="s">
        <v>306</v>
      </c>
      <c r="B81" t="s">
        <v>401</v>
      </c>
      <c r="C81" s="8">
        <v>42766</v>
      </c>
      <c r="D81" s="8">
        <v>42782</v>
      </c>
      <c r="E81" t="s">
        <v>161</v>
      </c>
      <c r="F81">
        <v>77670</v>
      </c>
      <c r="G81" t="s">
        <v>397</v>
      </c>
      <c r="H81" t="s">
        <v>163</v>
      </c>
      <c r="I81">
        <v>4000</v>
      </c>
      <c r="J81">
        <v>30808</v>
      </c>
      <c r="K81">
        <v>1981</v>
      </c>
      <c r="L81">
        <v>12</v>
      </c>
      <c r="M81" t="s">
        <v>166</v>
      </c>
      <c r="N81">
        <v>90411</v>
      </c>
      <c r="O81" t="s">
        <v>166</v>
      </c>
      <c r="P81" t="s">
        <v>166</v>
      </c>
      <c r="U81" t="s">
        <v>340</v>
      </c>
      <c r="V81">
        <v>1590</v>
      </c>
      <c r="X81" t="s">
        <v>341</v>
      </c>
      <c r="Y81">
        <v>257</v>
      </c>
      <c r="Z81" s="8">
        <v>42766</v>
      </c>
      <c r="AA81">
        <v>160.12</v>
      </c>
      <c r="AB81" t="s">
        <v>170</v>
      </c>
      <c r="AC81">
        <v>160.12</v>
      </c>
      <c r="AD81" t="s">
        <v>335</v>
      </c>
      <c r="AE81">
        <v>2017</v>
      </c>
      <c r="AF81">
        <v>1</v>
      </c>
      <c r="AG81" s="10" t="s">
        <v>116</v>
      </c>
      <c r="AH81" s="10">
        <f t="shared" si="1"/>
        <v>160.12</v>
      </c>
    </row>
    <row r="82" spans="1:34" x14ac:dyDescent="0.25">
      <c r="A82" t="s">
        <v>306</v>
      </c>
      <c r="B82" t="s">
        <v>402</v>
      </c>
      <c r="C82" s="8">
        <v>42766</v>
      </c>
      <c r="D82" s="8">
        <v>42782</v>
      </c>
      <c r="E82" t="s">
        <v>161</v>
      </c>
      <c r="F82">
        <v>77670</v>
      </c>
      <c r="G82" t="s">
        <v>397</v>
      </c>
      <c r="H82" t="s">
        <v>163</v>
      </c>
      <c r="I82">
        <v>4000</v>
      </c>
      <c r="J82">
        <v>30808</v>
      </c>
      <c r="K82">
        <v>1981</v>
      </c>
      <c r="L82">
        <v>12</v>
      </c>
      <c r="M82" t="s">
        <v>166</v>
      </c>
      <c r="N82">
        <v>90411</v>
      </c>
      <c r="O82" t="s">
        <v>166</v>
      </c>
      <c r="P82" t="s">
        <v>166</v>
      </c>
      <c r="U82" t="s">
        <v>340</v>
      </c>
      <c r="V82">
        <v>1591</v>
      </c>
      <c r="X82" t="s">
        <v>341</v>
      </c>
      <c r="Y82">
        <v>260</v>
      </c>
      <c r="Z82" s="8">
        <v>42766</v>
      </c>
      <c r="AA82">
        <v>160.12</v>
      </c>
      <c r="AB82" t="s">
        <v>170</v>
      </c>
      <c r="AC82">
        <v>160.12</v>
      </c>
      <c r="AD82" t="s">
        <v>335</v>
      </c>
      <c r="AE82">
        <v>2017</v>
      </c>
      <c r="AF82">
        <v>1</v>
      </c>
      <c r="AG82" s="10" t="s">
        <v>116</v>
      </c>
      <c r="AH82" s="10">
        <f t="shared" si="1"/>
        <v>160.12</v>
      </c>
    </row>
    <row r="83" spans="1:34" x14ac:dyDescent="0.25">
      <c r="A83" t="s">
        <v>306</v>
      </c>
      <c r="B83" t="s">
        <v>403</v>
      </c>
      <c r="C83" s="8">
        <v>42766</v>
      </c>
      <c r="D83" s="8">
        <v>42782</v>
      </c>
      <c r="E83" t="s">
        <v>161</v>
      </c>
      <c r="F83">
        <v>77670</v>
      </c>
      <c r="G83" t="s">
        <v>397</v>
      </c>
      <c r="H83" t="s">
        <v>163</v>
      </c>
      <c r="I83">
        <v>4000</v>
      </c>
      <c r="J83">
        <v>30808</v>
      </c>
      <c r="K83">
        <v>1981</v>
      </c>
      <c r="L83">
        <v>12</v>
      </c>
      <c r="M83" t="s">
        <v>166</v>
      </c>
      <c r="N83">
        <v>90411</v>
      </c>
      <c r="O83" t="s">
        <v>166</v>
      </c>
      <c r="P83" t="s">
        <v>166</v>
      </c>
      <c r="U83" t="s">
        <v>340</v>
      </c>
      <c r="V83">
        <v>1691</v>
      </c>
      <c r="X83" t="s">
        <v>341</v>
      </c>
      <c r="Y83">
        <v>426</v>
      </c>
      <c r="Z83" s="8">
        <v>42766</v>
      </c>
      <c r="AA83">
        <v>67.28</v>
      </c>
      <c r="AB83" t="s">
        <v>170</v>
      </c>
      <c r="AC83">
        <v>67.28</v>
      </c>
      <c r="AD83" t="s">
        <v>335</v>
      </c>
      <c r="AE83">
        <v>2017</v>
      </c>
      <c r="AF83">
        <v>1</v>
      </c>
      <c r="AG83" s="10" t="s">
        <v>116</v>
      </c>
      <c r="AH83" s="10">
        <f t="shared" si="1"/>
        <v>67.28</v>
      </c>
    </row>
    <row r="84" spans="1:34" x14ac:dyDescent="0.25">
      <c r="A84" t="s">
        <v>306</v>
      </c>
      <c r="B84" t="s">
        <v>404</v>
      </c>
      <c r="C84" s="8">
        <v>42766</v>
      </c>
      <c r="D84" s="8">
        <v>42782</v>
      </c>
      <c r="E84" t="s">
        <v>161</v>
      </c>
      <c r="F84">
        <v>77670</v>
      </c>
      <c r="G84" t="s">
        <v>397</v>
      </c>
      <c r="H84" t="s">
        <v>163</v>
      </c>
      <c r="I84">
        <v>4000</v>
      </c>
      <c r="J84">
        <v>30808</v>
      </c>
      <c r="K84">
        <v>1981</v>
      </c>
      <c r="L84">
        <v>12</v>
      </c>
      <c r="M84" t="s">
        <v>166</v>
      </c>
      <c r="N84">
        <v>90411</v>
      </c>
      <c r="O84" t="s">
        <v>166</v>
      </c>
      <c r="P84" t="s">
        <v>166</v>
      </c>
      <c r="U84" t="s">
        <v>340</v>
      </c>
      <c r="V84">
        <v>1693</v>
      </c>
      <c r="X84" t="s">
        <v>341</v>
      </c>
      <c r="Y84">
        <v>430</v>
      </c>
      <c r="Z84" s="8">
        <v>42766</v>
      </c>
      <c r="AA84">
        <v>67.28</v>
      </c>
      <c r="AB84" t="s">
        <v>170</v>
      </c>
      <c r="AC84">
        <v>67.28</v>
      </c>
      <c r="AD84" t="s">
        <v>335</v>
      </c>
      <c r="AE84">
        <v>2017</v>
      </c>
      <c r="AF84">
        <v>1</v>
      </c>
      <c r="AG84" s="10" t="s">
        <v>116</v>
      </c>
      <c r="AH84" s="10">
        <f t="shared" si="1"/>
        <v>67.28</v>
      </c>
    </row>
    <row r="85" spans="1:34" x14ac:dyDescent="0.25">
      <c r="A85" t="s">
        <v>306</v>
      </c>
      <c r="B85" t="s">
        <v>405</v>
      </c>
      <c r="C85" s="8">
        <v>42766</v>
      </c>
      <c r="D85" s="8">
        <v>42782</v>
      </c>
      <c r="E85" t="s">
        <v>161</v>
      </c>
      <c r="F85">
        <v>77670</v>
      </c>
      <c r="G85" t="s">
        <v>397</v>
      </c>
      <c r="H85" t="s">
        <v>163</v>
      </c>
      <c r="I85">
        <v>4000</v>
      </c>
      <c r="J85">
        <v>30808</v>
      </c>
      <c r="K85">
        <v>1981</v>
      </c>
      <c r="L85">
        <v>12</v>
      </c>
      <c r="M85" t="s">
        <v>166</v>
      </c>
      <c r="N85">
        <v>90411</v>
      </c>
      <c r="O85" t="s">
        <v>166</v>
      </c>
      <c r="P85" t="s">
        <v>166</v>
      </c>
      <c r="U85" t="s">
        <v>340</v>
      </c>
      <c r="V85">
        <v>1695</v>
      </c>
      <c r="X85" t="s">
        <v>341</v>
      </c>
      <c r="Y85">
        <v>434</v>
      </c>
      <c r="Z85" s="8">
        <v>42766</v>
      </c>
      <c r="AA85">
        <v>67.28</v>
      </c>
      <c r="AB85" t="s">
        <v>170</v>
      </c>
      <c r="AC85">
        <v>67.28</v>
      </c>
      <c r="AD85" t="s">
        <v>335</v>
      </c>
      <c r="AE85">
        <v>2017</v>
      </c>
      <c r="AF85">
        <v>1</v>
      </c>
      <c r="AG85" s="10" t="s">
        <v>116</v>
      </c>
      <c r="AH85" s="10">
        <f t="shared" si="1"/>
        <v>67.28</v>
      </c>
    </row>
    <row r="86" spans="1:34" x14ac:dyDescent="0.25">
      <c r="A86" t="s">
        <v>306</v>
      </c>
      <c r="B86" t="s">
        <v>406</v>
      </c>
      <c r="C86" s="8">
        <v>42766</v>
      </c>
      <c r="D86" s="8">
        <v>42782</v>
      </c>
      <c r="E86" t="s">
        <v>161</v>
      </c>
      <c r="F86">
        <v>18630</v>
      </c>
      <c r="G86" t="s">
        <v>337</v>
      </c>
      <c r="H86" t="s">
        <v>163</v>
      </c>
      <c r="I86">
        <v>4000</v>
      </c>
      <c r="J86">
        <v>30808</v>
      </c>
      <c r="K86">
        <v>1981</v>
      </c>
      <c r="L86">
        <v>12</v>
      </c>
      <c r="M86" t="s">
        <v>166</v>
      </c>
      <c r="N86">
        <v>90411</v>
      </c>
      <c r="O86" t="s">
        <v>166</v>
      </c>
      <c r="P86" t="s">
        <v>166</v>
      </c>
      <c r="U86" t="s">
        <v>340</v>
      </c>
      <c r="V86">
        <v>1614</v>
      </c>
      <c r="X86" t="s">
        <v>341</v>
      </c>
      <c r="Y86">
        <v>304</v>
      </c>
      <c r="Z86" s="8">
        <v>42766</v>
      </c>
      <c r="AA86">
        <v>-26.33</v>
      </c>
      <c r="AB86" t="s">
        <v>170</v>
      </c>
      <c r="AC86">
        <v>-26.33</v>
      </c>
      <c r="AD86" t="s">
        <v>335</v>
      </c>
      <c r="AE86">
        <v>2017</v>
      </c>
      <c r="AF86">
        <v>1</v>
      </c>
      <c r="AG86" s="10" t="s">
        <v>116</v>
      </c>
      <c r="AH86" s="10">
        <f t="shared" si="1"/>
        <v>-26.33</v>
      </c>
    </row>
    <row r="87" spans="1:34" x14ac:dyDescent="0.25">
      <c r="A87" t="s">
        <v>306</v>
      </c>
      <c r="B87" t="s">
        <v>407</v>
      </c>
      <c r="C87" s="8">
        <v>42766</v>
      </c>
      <c r="D87" s="8">
        <v>42782</v>
      </c>
      <c r="E87" t="s">
        <v>161</v>
      </c>
      <c r="F87">
        <v>18630</v>
      </c>
      <c r="G87" t="s">
        <v>337</v>
      </c>
      <c r="H87" t="s">
        <v>163</v>
      </c>
      <c r="I87">
        <v>4000</v>
      </c>
      <c r="J87">
        <v>30808</v>
      </c>
      <c r="K87">
        <v>1981</v>
      </c>
      <c r="L87">
        <v>12</v>
      </c>
      <c r="M87" t="s">
        <v>166</v>
      </c>
      <c r="N87">
        <v>90411</v>
      </c>
      <c r="O87" t="s">
        <v>166</v>
      </c>
      <c r="P87" t="s">
        <v>166</v>
      </c>
      <c r="U87" t="s">
        <v>340</v>
      </c>
      <c r="V87">
        <v>1553</v>
      </c>
      <c r="X87" t="s">
        <v>341</v>
      </c>
      <c r="Y87">
        <v>191</v>
      </c>
      <c r="Z87" s="8">
        <v>42766</v>
      </c>
      <c r="AA87">
        <v>-18.52</v>
      </c>
      <c r="AB87" t="s">
        <v>170</v>
      </c>
      <c r="AC87">
        <v>-18.52</v>
      </c>
      <c r="AD87" t="s">
        <v>335</v>
      </c>
      <c r="AE87">
        <v>2017</v>
      </c>
      <c r="AF87">
        <v>1</v>
      </c>
      <c r="AG87" s="10" t="s">
        <v>116</v>
      </c>
      <c r="AH87" s="10">
        <f t="shared" si="1"/>
        <v>-18.52</v>
      </c>
    </row>
    <row r="88" spans="1:34" x14ac:dyDescent="0.25">
      <c r="A88" t="s">
        <v>306</v>
      </c>
      <c r="B88" t="s">
        <v>408</v>
      </c>
      <c r="C88" s="8">
        <v>42736</v>
      </c>
      <c r="D88" s="8">
        <v>42736</v>
      </c>
      <c r="E88" t="s">
        <v>161</v>
      </c>
      <c r="F88">
        <v>14056</v>
      </c>
      <c r="G88" t="s">
        <v>409</v>
      </c>
      <c r="H88" t="s">
        <v>163</v>
      </c>
      <c r="I88">
        <v>4000</v>
      </c>
      <c r="J88">
        <v>30808</v>
      </c>
      <c r="K88">
        <v>1981</v>
      </c>
      <c r="L88">
        <v>12</v>
      </c>
      <c r="M88" t="s">
        <v>164</v>
      </c>
      <c r="N88">
        <v>90411</v>
      </c>
      <c r="O88" t="s">
        <v>165</v>
      </c>
      <c r="P88" t="s">
        <v>326</v>
      </c>
      <c r="U88" t="s">
        <v>410</v>
      </c>
      <c r="V88">
        <v>10575</v>
      </c>
      <c r="X88" t="s">
        <v>411</v>
      </c>
      <c r="Y88">
        <v>26</v>
      </c>
      <c r="Z88" s="8">
        <v>42736</v>
      </c>
      <c r="AA88">
        <v>-15</v>
      </c>
      <c r="AB88" t="s">
        <v>170</v>
      </c>
      <c r="AC88">
        <v>-15</v>
      </c>
      <c r="AD88" t="s">
        <v>8</v>
      </c>
      <c r="AE88">
        <v>2017</v>
      </c>
      <c r="AF88">
        <v>1</v>
      </c>
      <c r="AG88" s="10" t="s">
        <v>467</v>
      </c>
      <c r="AH88" s="10">
        <f t="shared" si="1"/>
        <v>-15</v>
      </c>
    </row>
    <row r="89" spans="1:34" x14ac:dyDescent="0.25">
      <c r="A89" t="s">
        <v>306</v>
      </c>
      <c r="B89" t="s">
        <v>412</v>
      </c>
      <c r="C89" s="8">
        <v>42736</v>
      </c>
      <c r="D89" s="8">
        <v>42736</v>
      </c>
      <c r="E89" t="s">
        <v>161</v>
      </c>
      <c r="F89">
        <v>72445</v>
      </c>
      <c r="G89" t="s">
        <v>325</v>
      </c>
      <c r="H89" t="s">
        <v>163</v>
      </c>
      <c r="I89">
        <v>4000</v>
      </c>
      <c r="J89">
        <v>30808</v>
      </c>
      <c r="K89">
        <v>1981</v>
      </c>
      <c r="L89">
        <v>12</v>
      </c>
      <c r="M89" t="s">
        <v>164</v>
      </c>
      <c r="N89">
        <v>90411</v>
      </c>
      <c r="O89" t="s">
        <v>165</v>
      </c>
      <c r="P89" t="s">
        <v>326</v>
      </c>
      <c r="U89" t="s">
        <v>410</v>
      </c>
      <c r="V89">
        <v>10575</v>
      </c>
      <c r="X89" t="s">
        <v>411</v>
      </c>
      <c r="Y89">
        <v>71</v>
      </c>
      <c r="Z89" s="8">
        <v>42736</v>
      </c>
      <c r="AA89">
        <v>-83.32</v>
      </c>
      <c r="AB89" t="s">
        <v>170</v>
      </c>
      <c r="AC89">
        <v>-83.32</v>
      </c>
      <c r="AD89" t="s">
        <v>8</v>
      </c>
      <c r="AE89">
        <v>2017</v>
      </c>
      <c r="AF89">
        <v>1</v>
      </c>
      <c r="AG89" s="10" t="s">
        <v>467</v>
      </c>
      <c r="AH89" s="10">
        <f t="shared" si="1"/>
        <v>-83.32</v>
      </c>
    </row>
    <row r="90" spans="1:34" x14ac:dyDescent="0.25">
      <c r="A90" t="s">
        <v>306</v>
      </c>
      <c r="B90" t="s">
        <v>413</v>
      </c>
      <c r="C90" s="8">
        <v>42736</v>
      </c>
      <c r="D90" s="8">
        <v>42736</v>
      </c>
      <c r="E90" t="s">
        <v>161</v>
      </c>
      <c r="F90">
        <v>21035</v>
      </c>
      <c r="G90" t="s">
        <v>330</v>
      </c>
      <c r="H90" t="s">
        <v>163</v>
      </c>
      <c r="I90">
        <v>4000</v>
      </c>
      <c r="J90">
        <v>30808</v>
      </c>
      <c r="K90">
        <v>1981</v>
      </c>
      <c r="L90">
        <v>12</v>
      </c>
      <c r="M90" t="s">
        <v>164</v>
      </c>
      <c r="N90">
        <v>90411</v>
      </c>
      <c r="O90" t="s">
        <v>165</v>
      </c>
      <c r="P90" t="s">
        <v>326</v>
      </c>
      <c r="U90" t="s">
        <v>410</v>
      </c>
      <c r="V90">
        <v>10575</v>
      </c>
      <c r="X90" t="s">
        <v>411</v>
      </c>
      <c r="Y90">
        <v>89</v>
      </c>
      <c r="Z90" s="8">
        <v>42736</v>
      </c>
      <c r="AA90">
        <v>83.32</v>
      </c>
      <c r="AB90" t="s">
        <v>170</v>
      </c>
      <c r="AC90">
        <v>83.32</v>
      </c>
      <c r="AD90" t="s">
        <v>8</v>
      </c>
      <c r="AE90">
        <v>2017</v>
      </c>
      <c r="AF90">
        <v>1</v>
      </c>
      <c r="AG90" s="10" t="s">
        <v>467</v>
      </c>
      <c r="AH90" s="10">
        <f t="shared" si="1"/>
        <v>83.32</v>
      </c>
    </row>
    <row r="91" spans="1:34" x14ac:dyDescent="0.25">
      <c r="A91" t="s">
        <v>306</v>
      </c>
      <c r="B91" t="s">
        <v>414</v>
      </c>
      <c r="C91" s="8">
        <v>42736</v>
      </c>
      <c r="D91" s="8">
        <v>42736</v>
      </c>
      <c r="E91" t="s">
        <v>161</v>
      </c>
      <c r="F91">
        <v>21035</v>
      </c>
      <c r="G91" t="s">
        <v>330</v>
      </c>
      <c r="H91" t="s">
        <v>163</v>
      </c>
      <c r="I91">
        <v>4000</v>
      </c>
      <c r="J91">
        <v>30808</v>
      </c>
      <c r="K91">
        <v>1981</v>
      </c>
      <c r="L91">
        <v>12</v>
      </c>
      <c r="M91" t="s">
        <v>164</v>
      </c>
      <c r="N91">
        <v>90411</v>
      </c>
      <c r="O91" t="s">
        <v>165</v>
      </c>
      <c r="P91" t="s">
        <v>326</v>
      </c>
      <c r="U91" t="s">
        <v>410</v>
      </c>
      <c r="V91">
        <v>10575</v>
      </c>
      <c r="X91" t="s">
        <v>411</v>
      </c>
      <c r="Y91">
        <v>21</v>
      </c>
      <c r="Z91" s="8">
        <v>42736</v>
      </c>
      <c r="AA91">
        <v>15</v>
      </c>
      <c r="AB91" t="s">
        <v>170</v>
      </c>
      <c r="AC91">
        <v>15</v>
      </c>
      <c r="AD91" t="s">
        <v>8</v>
      </c>
      <c r="AE91">
        <v>2017</v>
      </c>
      <c r="AF91">
        <v>1</v>
      </c>
      <c r="AG91" s="10" t="s">
        <v>467</v>
      </c>
      <c r="AH91" s="10">
        <f t="shared" si="1"/>
        <v>15</v>
      </c>
    </row>
    <row r="92" spans="1:34" x14ac:dyDescent="0.25">
      <c r="A92" t="s">
        <v>306</v>
      </c>
      <c r="B92" t="s">
        <v>415</v>
      </c>
      <c r="C92" s="8">
        <v>42736</v>
      </c>
      <c r="D92" s="8">
        <v>42738</v>
      </c>
      <c r="E92" t="s">
        <v>161</v>
      </c>
      <c r="F92">
        <v>14056</v>
      </c>
      <c r="G92" t="s">
        <v>409</v>
      </c>
      <c r="H92" t="s">
        <v>163</v>
      </c>
      <c r="I92">
        <v>4000</v>
      </c>
      <c r="J92">
        <v>30808</v>
      </c>
      <c r="K92">
        <v>1981</v>
      </c>
      <c r="L92">
        <v>12</v>
      </c>
      <c r="M92" t="s">
        <v>164</v>
      </c>
      <c r="N92">
        <v>90411</v>
      </c>
      <c r="O92" t="s">
        <v>165</v>
      </c>
      <c r="P92" t="s">
        <v>326</v>
      </c>
      <c r="U92" t="s">
        <v>416</v>
      </c>
      <c r="V92" t="s">
        <v>416</v>
      </c>
      <c r="X92" t="s">
        <v>417</v>
      </c>
      <c r="Y92">
        <v>6</v>
      </c>
      <c r="Z92" s="8">
        <v>42736</v>
      </c>
      <c r="AA92">
        <v>15</v>
      </c>
      <c r="AB92" t="s">
        <v>170</v>
      </c>
      <c r="AC92">
        <v>15</v>
      </c>
      <c r="AD92" t="s">
        <v>8</v>
      </c>
      <c r="AE92">
        <v>2017</v>
      </c>
      <c r="AF92">
        <v>1</v>
      </c>
      <c r="AG92" s="10" t="s">
        <v>116</v>
      </c>
      <c r="AH92" s="10">
        <f t="shared" si="1"/>
        <v>15</v>
      </c>
    </row>
    <row r="93" spans="1:34" x14ac:dyDescent="0.25">
      <c r="A93" t="s">
        <v>306</v>
      </c>
      <c r="B93" t="s">
        <v>418</v>
      </c>
      <c r="C93" s="8">
        <v>42736</v>
      </c>
      <c r="D93" s="8">
        <v>42738</v>
      </c>
      <c r="E93" t="s">
        <v>161</v>
      </c>
      <c r="F93">
        <v>21035</v>
      </c>
      <c r="G93" t="s">
        <v>330</v>
      </c>
      <c r="H93" t="s">
        <v>163</v>
      </c>
      <c r="I93">
        <v>4000</v>
      </c>
      <c r="J93">
        <v>30808</v>
      </c>
      <c r="K93">
        <v>1981</v>
      </c>
      <c r="L93">
        <v>12</v>
      </c>
      <c r="M93" t="s">
        <v>164</v>
      </c>
      <c r="N93">
        <v>90411</v>
      </c>
      <c r="O93" t="s">
        <v>165</v>
      </c>
      <c r="P93" t="s">
        <v>326</v>
      </c>
      <c r="U93" t="s">
        <v>416</v>
      </c>
      <c r="V93" t="s">
        <v>416</v>
      </c>
      <c r="X93" t="s">
        <v>417</v>
      </c>
      <c r="Y93">
        <v>4</v>
      </c>
      <c r="Z93" s="8">
        <v>42736</v>
      </c>
      <c r="AA93">
        <v>-15</v>
      </c>
      <c r="AB93" t="s">
        <v>170</v>
      </c>
      <c r="AC93">
        <v>-15</v>
      </c>
      <c r="AD93" t="s">
        <v>8</v>
      </c>
      <c r="AE93">
        <v>2017</v>
      </c>
      <c r="AF93">
        <v>1</v>
      </c>
      <c r="AG93" s="10" t="s">
        <v>116</v>
      </c>
      <c r="AH93" s="10">
        <f t="shared" si="1"/>
        <v>-15</v>
      </c>
    </row>
    <row r="94" spans="1:34" x14ac:dyDescent="0.25">
      <c r="A94" t="s">
        <v>306</v>
      </c>
      <c r="B94" t="s">
        <v>419</v>
      </c>
      <c r="C94" s="8">
        <v>42766</v>
      </c>
      <c r="D94" s="8">
        <v>42767</v>
      </c>
      <c r="E94" t="s">
        <v>161</v>
      </c>
      <c r="F94">
        <v>14056</v>
      </c>
      <c r="G94" t="s">
        <v>409</v>
      </c>
      <c r="H94" t="s">
        <v>163</v>
      </c>
      <c r="I94">
        <v>4000</v>
      </c>
      <c r="J94">
        <v>30808</v>
      </c>
      <c r="K94">
        <v>1981</v>
      </c>
      <c r="L94">
        <v>12</v>
      </c>
      <c r="M94" t="s">
        <v>164</v>
      </c>
      <c r="N94">
        <v>90411</v>
      </c>
      <c r="O94" t="s">
        <v>165</v>
      </c>
      <c r="P94" t="s">
        <v>326</v>
      </c>
      <c r="U94" t="s">
        <v>420</v>
      </c>
      <c r="V94">
        <v>10575</v>
      </c>
      <c r="X94" t="s">
        <v>421</v>
      </c>
      <c r="Y94">
        <v>21</v>
      </c>
      <c r="Z94" s="8">
        <v>42766</v>
      </c>
      <c r="AA94">
        <v>15</v>
      </c>
      <c r="AB94" t="s">
        <v>170</v>
      </c>
      <c r="AC94">
        <v>15</v>
      </c>
      <c r="AD94" t="s">
        <v>8</v>
      </c>
      <c r="AE94">
        <v>2017</v>
      </c>
      <c r="AF94">
        <v>1</v>
      </c>
      <c r="AG94" s="10" t="s">
        <v>467</v>
      </c>
      <c r="AH94" s="10">
        <f t="shared" si="1"/>
        <v>15</v>
      </c>
    </row>
    <row r="95" spans="1:34" x14ac:dyDescent="0.25">
      <c r="A95" t="s">
        <v>306</v>
      </c>
      <c r="B95" t="s">
        <v>422</v>
      </c>
      <c r="C95" s="8">
        <v>42766</v>
      </c>
      <c r="D95" s="8">
        <v>42767</v>
      </c>
      <c r="E95" t="s">
        <v>161</v>
      </c>
      <c r="F95">
        <v>21035</v>
      </c>
      <c r="G95" t="s">
        <v>330</v>
      </c>
      <c r="H95" t="s">
        <v>163</v>
      </c>
      <c r="I95">
        <v>4000</v>
      </c>
      <c r="J95">
        <v>30808</v>
      </c>
      <c r="K95">
        <v>1981</v>
      </c>
      <c r="L95">
        <v>12</v>
      </c>
      <c r="M95" t="s">
        <v>164</v>
      </c>
      <c r="N95">
        <v>90411</v>
      </c>
      <c r="O95" t="s">
        <v>165</v>
      </c>
      <c r="P95" t="s">
        <v>326</v>
      </c>
      <c r="U95" t="s">
        <v>420</v>
      </c>
      <c r="V95">
        <v>10575</v>
      </c>
      <c r="X95" t="s">
        <v>421</v>
      </c>
      <c r="Y95">
        <v>1</v>
      </c>
      <c r="Z95" s="8">
        <v>42766</v>
      </c>
      <c r="AA95">
        <v>-83.32</v>
      </c>
      <c r="AB95" t="s">
        <v>170</v>
      </c>
      <c r="AC95">
        <v>-83.32</v>
      </c>
      <c r="AD95" t="s">
        <v>8</v>
      </c>
      <c r="AE95">
        <v>2017</v>
      </c>
      <c r="AF95">
        <v>1</v>
      </c>
      <c r="AG95" s="10" t="s">
        <v>467</v>
      </c>
      <c r="AH95" s="10">
        <f t="shared" si="1"/>
        <v>-83.32</v>
      </c>
    </row>
    <row r="96" spans="1:34" x14ac:dyDescent="0.25">
      <c r="A96" t="s">
        <v>306</v>
      </c>
      <c r="B96" t="s">
        <v>423</v>
      </c>
      <c r="C96" s="8">
        <v>42766</v>
      </c>
      <c r="D96" s="8">
        <v>42767</v>
      </c>
      <c r="E96" t="s">
        <v>161</v>
      </c>
      <c r="F96">
        <v>72445</v>
      </c>
      <c r="G96" t="s">
        <v>325</v>
      </c>
      <c r="H96" t="s">
        <v>163</v>
      </c>
      <c r="I96">
        <v>4000</v>
      </c>
      <c r="J96">
        <v>30808</v>
      </c>
      <c r="K96">
        <v>1981</v>
      </c>
      <c r="L96">
        <v>12</v>
      </c>
      <c r="M96" t="s">
        <v>164</v>
      </c>
      <c r="N96">
        <v>90411</v>
      </c>
      <c r="O96" t="s">
        <v>165</v>
      </c>
      <c r="P96" t="s">
        <v>326</v>
      </c>
      <c r="U96" t="s">
        <v>420</v>
      </c>
      <c r="V96">
        <v>10575</v>
      </c>
      <c r="X96" t="s">
        <v>421</v>
      </c>
      <c r="Y96">
        <v>90</v>
      </c>
      <c r="Z96" s="8">
        <v>42766</v>
      </c>
      <c r="AA96">
        <v>83.32</v>
      </c>
      <c r="AB96" t="s">
        <v>170</v>
      </c>
      <c r="AC96">
        <v>83.32</v>
      </c>
      <c r="AD96" t="s">
        <v>8</v>
      </c>
      <c r="AE96">
        <v>2017</v>
      </c>
      <c r="AF96">
        <v>1</v>
      </c>
      <c r="AG96" s="10" t="s">
        <v>467</v>
      </c>
      <c r="AH96" s="10">
        <f t="shared" si="1"/>
        <v>83.32</v>
      </c>
    </row>
    <row r="97" spans="1:34" x14ac:dyDescent="0.25">
      <c r="A97" t="s">
        <v>306</v>
      </c>
      <c r="B97" t="s">
        <v>424</v>
      </c>
      <c r="C97" s="8">
        <v>42766</v>
      </c>
      <c r="D97" s="8">
        <v>42767</v>
      </c>
      <c r="E97" t="s">
        <v>161</v>
      </c>
      <c r="F97">
        <v>21035</v>
      </c>
      <c r="G97" t="s">
        <v>330</v>
      </c>
      <c r="H97" t="s">
        <v>163</v>
      </c>
      <c r="I97">
        <v>4000</v>
      </c>
      <c r="J97">
        <v>30808</v>
      </c>
      <c r="K97">
        <v>1981</v>
      </c>
      <c r="L97">
        <v>12</v>
      </c>
      <c r="M97" t="s">
        <v>164</v>
      </c>
      <c r="N97">
        <v>90411</v>
      </c>
      <c r="O97" t="s">
        <v>165</v>
      </c>
      <c r="P97" t="s">
        <v>326</v>
      </c>
      <c r="U97" t="s">
        <v>420</v>
      </c>
      <c r="V97">
        <v>10575</v>
      </c>
      <c r="X97" t="s">
        <v>421</v>
      </c>
      <c r="Y97">
        <v>109</v>
      </c>
      <c r="Z97" s="8">
        <v>42766</v>
      </c>
      <c r="AA97">
        <v>-15</v>
      </c>
      <c r="AB97" t="s">
        <v>170</v>
      </c>
      <c r="AC97">
        <v>-15</v>
      </c>
      <c r="AD97" t="s">
        <v>8</v>
      </c>
      <c r="AE97">
        <v>2017</v>
      </c>
      <c r="AF97">
        <v>1</v>
      </c>
      <c r="AG97" s="10" t="s">
        <v>467</v>
      </c>
      <c r="AH97" s="10">
        <f t="shared" ref="AH97:AH99" si="2">+AC97</f>
        <v>-15</v>
      </c>
    </row>
    <row r="98" spans="1:34" x14ac:dyDescent="0.25">
      <c r="A98" t="s">
        <v>306</v>
      </c>
      <c r="B98" t="s">
        <v>431</v>
      </c>
      <c r="C98" s="8">
        <v>42766</v>
      </c>
      <c r="D98" s="8">
        <v>42767</v>
      </c>
      <c r="E98" t="s">
        <v>161</v>
      </c>
      <c r="F98">
        <v>14056</v>
      </c>
      <c r="G98" t="s">
        <v>409</v>
      </c>
      <c r="H98" t="s">
        <v>163</v>
      </c>
      <c r="I98">
        <v>4000</v>
      </c>
      <c r="J98">
        <v>30808</v>
      </c>
      <c r="K98">
        <v>1981</v>
      </c>
      <c r="L98">
        <v>12</v>
      </c>
      <c r="M98" t="s">
        <v>164</v>
      </c>
      <c r="N98">
        <v>90411</v>
      </c>
      <c r="O98" t="s">
        <v>165</v>
      </c>
      <c r="P98" t="s">
        <v>326</v>
      </c>
      <c r="U98" t="s">
        <v>432</v>
      </c>
      <c r="V98">
        <v>10575</v>
      </c>
      <c r="X98" t="s">
        <v>433</v>
      </c>
      <c r="Y98">
        <v>9</v>
      </c>
      <c r="Z98" s="8">
        <v>42766</v>
      </c>
      <c r="AA98">
        <v>-15</v>
      </c>
      <c r="AB98" t="s">
        <v>170</v>
      </c>
      <c r="AC98">
        <v>-15</v>
      </c>
      <c r="AD98" t="s">
        <v>8</v>
      </c>
      <c r="AE98">
        <v>2017</v>
      </c>
      <c r="AF98">
        <v>1</v>
      </c>
      <c r="AG98" s="10" t="s">
        <v>116</v>
      </c>
      <c r="AH98" s="10">
        <f t="shared" si="2"/>
        <v>-15</v>
      </c>
    </row>
    <row r="99" spans="1:34" x14ac:dyDescent="0.25">
      <c r="A99" t="s">
        <v>306</v>
      </c>
      <c r="B99" t="s">
        <v>434</v>
      </c>
      <c r="C99" s="8">
        <v>42766</v>
      </c>
      <c r="D99" s="8">
        <v>42767</v>
      </c>
      <c r="E99" t="s">
        <v>161</v>
      </c>
      <c r="F99">
        <v>21035</v>
      </c>
      <c r="G99" t="s">
        <v>330</v>
      </c>
      <c r="H99" t="s">
        <v>163</v>
      </c>
      <c r="I99">
        <v>4000</v>
      </c>
      <c r="J99">
        <v>30808</v>
      </c>
      <c r="K99">
        <v>1981</v>
      </c>
      <c r="L99">
        <v>12</v>
      </c>
      <c r="M99" t="s">
        <v>164</v>
      </c>
      <c r="N99">
        <v>90411</v>
      </c>
      <c r="O99" t="s">
        <v>165</v>
      </c>
      <c r="P99" t="s">
        <v>326</v>
      </c>
      <c r="U99" t="s">
        <v>432</v>
      </c>
      <c r="V99">
        <v>10575</v>
      </c>
      <c r="X99" t="s">
        <v>433</v>
      </c>
      <c r="Y99">
        <v>18</v>
      </c>
      <c r="Z99" s="8">
        <v>42766</v>
      </c>
      <c r="AA99">
        <v>15</v>
      </c>
      <c r="AB99" t="s">
        <v>170</v>
      </c>
      <c r="AC99">
        <v>15</v>
      </c>
      <c r="AD99" t="s">
        <v>8</v>
      </c>
      <c r="AE99">
        <v>2017</v>
      </c>
      <c r="AF99">
        <v>1</v>
      </c>
      <c r="AG99" s="10" t="s">
        <v>116</v>
      </c>
      <c r="AH99" s="10">
        <f t="shared" si="2"/>
        <v>15</v>
      </c>
    </row>
  </sheetData>
  <autoFilter ref="A1:AH9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H153"/>
  <sheetViews>
    <sheetView topLeftCell="S1" workbookViewId="0">
      <selection activeCell="AH1" sqref="AH1:AH1048576"/>
    </sheetView>
  </sheetViews>
  <sheetFormatPr baseColWidth="10" defaultRowHeight="15" x14ac:dyDescent="0.25"/>
  <cols>
    <col min="33" max="34" width="11.42578125" style="10"/>
  </cols>
  <sheetData>
    <row r="1" spans="1:34" x14ac:dyDescent="0.25">
      <c r="A1" t="s">
        <v>127</v>
      </c>
      <c r="B1" t="s">
        <v>128</v>
      </c>
      <c r="C1" t="s">
        <v>129</v>
      </c>
      <c r="D1" t="s">
        <v>130</v>
      </c>
      <c r="E1" t="s">
        <v>131</v>
      </c>
      <c r="F1" t="s">
        <v>132</v>
      </c>
      <c r="G1" t="s">
        <v>133</v>
      </c>
      <c r="H1" t="s">
        <v>134</v>
      </c>
      <c r="I1" t="s">
        <v>135</v>
      </c>
      <c r="J1" t="s">
        <v>136</v>
      </c>
      <c r="K1" t="s">
        <v>137</v>
      </c>
      <c r="L1" t="s">
        <v>138</v>
      </c>
      <c r="M1" t="s">
        <v>139</v>
      </c>
      <c r="N1" t="s">
        <v>140</v>
      </c>
      <c r="O1" t="s">
        <v>141</v>
      </c>
      <c r="P1" t="s">
        <v>142</v>
      </c>
      <c r="Q1" t="s">
        <v>143</v>
      </c>
      <c r="R1" t="s">
        <v>144</v>
      </c>
      <c r="S1" t="s">
        <v>145</v>
      </c>
      <c r="T1" t="s">
        <v>146</v>
      </c>
      <c r="U1" t="s">
        <v>147</v>
      </c>
      <c r="V1" t="s">
        <v>148</v>
      </c>
      <c r="W1" t="s">
        <v>149</v>
      </c>
      <c r="X1" t="s">
        <v>150</v>
      </c>
      <c r="Y1" t="s">
        <v>151</v>
      </c>
      <c r="Z1" t="s">
        <v>152</v>
      </c>
      <c r="AA1" t="s">
        <v>153</v>
      </c>
      <c r="AB1" t="s">
        <v>154</v>
      </c>
      <c r="AC1" t="s">
        <v>155</v>
      </c>
      <c r="AD1" t="s">
        <v>156</v>
      </c>
      <c r="AE1" t="s">
        <v>157</v>
      </c>
      <c r="AF1" t="s">
        <v>158</v>
      </c>
      <c r="AG1" s="10" t="e">
        <f>+'Exp Jan'!AG1</f>
        <v>#REF!</v>
      </c>
      <c r="AH1" s="10" t="str">
        <f>+AC1</f>
        <v>USD Amount</v>
      </c>
    </row>
    <row r="2" spans="1:34" x14ac:dyDescent="0.25">
      <c r="A2" t="s">
        <v>159</v>
      </c>
      <c r="B2" t="s">
        <v>160</v>
      </c>
      <c r="C2" s="8">
        <v>42744</v>
      </c>
      <c r="D2" s="8">
        <v>42761</v>
      </c>
      <c r="E2" t="s">
        <v>161</v>
      </c>
      <c r="F2">
        <v>74210</v>
      </c>
      <c r="G2" t="s">
        <v>162</v>
      </c>
      <c r="H2" t="s">
        <v>163</v>
      </c>
      <c r="I2">
        <v>4000</v>
      </c>
      <c r="J2">
        <v>30808</v>
      </c>
      <c r="K2">
        <v>1981</v>
      </c>
      <c r="L2">
        <v>12</v>
      </c>
      <c r="M2" t="s">
        <v>164</v>
      </c>
      <c r="N2">
        <v>90411</v>
      </c>
      <c r="O2" t="s">
        <v>165</v>
      </c>
      <c r="P2" t="s">
        <v>166</v>
      </c>
      <c r="Q2" t="s">
        <v>166</v>
      </c>
      <c r="R2">
        <v>5215</v>
      </c>
      <c r="S2" t="s">
        <v>167</v>
      </c>
      <c r="T2" t="s">
        <v>166</v>
      </c>
      <c r="U2" t="s">
        <v>168</v>
      </c>
      <c r="V2">
        <v>24869</v>
      </c>
      <c r="X2" t="s">
        <v>169</v>
      </c>
      <c r="Y2">
        <v>8</v>
      </c>
      <c r="Z2" s="8">
        <v>42744</v>
      </c>
      <c r="AA2">
        <v>1475</v>
      </c>
      <c r="AB2" t="s">
        <v>170</v>
      </c>
      <c r="AC2">
        <v>1475</v>
      </c>
      <c r="AD2" t="s">
        <v>171</v>
      </c>
      <c r="AE2">
        <v>2017</v>
      </c>
      <c r="AF2">
        <v>1</v>
      </c>
      <c r="AG2" s="10" t="s">
        <v>48</v>
      </c>
      <c r="AH2" s="10">
        <f>+AC2</f>
        <v>1475</v>
      </c>
    </row>
    <row r="3" spans="1:34" x14ac:dyDescent="0.25">
      <c r="A3" t="s">
        <v>159</v>
      </c>
      <c r="B3" t="s">
        <v>172</v>
      </c>
      <c r="C3" s="8">
        <v>42744</v>
      </c>
      <c r="D3" s="8">
        <v>42761</v>
      </c>
      <c r="E3" t="s">
        <v>161</v>
      </c>
      <c r="F3">
        <v>74599</v>
      </c>
      <c r="G3" t="s">
        <v>173</v>
      </c>
      <c r="H3" t="s">
        <v>163</v>
      </c>
      <c r="I3">
        <v>4000</v>
      </c>
      <c r="J3">
        <v>30808</v>
      </c>
      <c r="K3">
        <v>1981</v>
      </c>
      <c r="L3">
        <v>12</v>
      </c>
      <c r="M3" t="s">
        <v>164</v>
      </c>
      <c r="N3">
        <v>90411</v>
      </c>
      <c r="O3" t="s">
        <v>165</v>
      </c>
      <c r="P3" t="s">
        <v>166</v>
      </c>
      <c r="Q3" t="s">
        <v>166</v>
      </c>
      <c r="R3">
        <v>5215</v>
      </c>
      <c r="S3" t="s">
        <v>167</v>
      </c>
      <c r="T3" t="s">
        <v>166</v>
      </c>
      <c r="U3" t="s">
        <v>174</v>
      </c>
      <c r="V3">
        <v>24869</v>
      </c>
      <c r="X3" t="s">
        <v>169</v>
      </c>
      <c r="Y3">
        <v>10</v>
      </c>
      <c r="Z3" s="8">
        <v>42744</v>
      </c>
      <c r="AA3">
        <v>27.58</v>
      </c>
      <c r="AB3" t="s">
        <v>170</v>
      </c>
      <c r="AC3">
        <v>27.58</v>
      </c>
      <c r="AD3" t="s">
        <v>171</v>
      </c>
      <c r="AE3">
        <v>2017</v>
      </c>
      <c r="AF3">
        <v>1</v>
      </c>
      <c r="AG3" s="10" t="s">
        <v>48</v>
      </c>
      <c r="AH3" s="10">
        <f t="shared" ref="AH3:AH66" si="0">+AC3</f>
        <v>27.58</v>
      </c>
    </row>
    <row r="4" spans="1:34" x14ac:dyDescent="0.25">
      <c r="A4" t="s">
        <v>159</v>
      </c>
      <c r="B4" t="s">
        <v>175</v>
      </c>
      <c r="C4" s="8">
        <v>42744</v>
      </c>
      <c r="D4" s="8">
        <v>42761</v>
      </c>
      <c r="E4" t="s">
        <v>161</v>
      </c>
      <c r="F4">
        <v>74599</v>
      </c>
      <c r="G4" t="s">
        <v>173</v>
      </c>
      <c r="H4" t="s">
        <v>163</v>
      </c>
      <c r="I4">
        <v>4000</v>
      </c>
      <c r="J4">
        <v>30808</v>
      </c>
      <c r="K4">
        <v>1981</v>
      </c>
      <c r="L4">
        <v>12</v>
      </c>
      <c r="M4" t="s">
        <v>164</v>
      </c>
      <c r="N4">
        <v>90411</v>
      </c>
      <c r="O4" t="s">
        <v>165</v>
      </c>
      <c r="P4" t="s">
        <v>166</v>
      </c>
      <c r="Q4" t="s">
        <v>166</v>
      </c>
      <c r="R4">
        <v>5215</v>
      </c>
      <c r="S4" t="s">
        <v>167</v>
      </c>
      <c r="T4" t="s">
        <v>166</v>
      </c>
      <c r="U4" t="s">
        <v>176</v>
      </c>
      <c r="V4">
        <v>24869</v>
      </c>
      <c r="X4" t="s">
        <v>169</v>
      </c>
      <c r="Y4">
        <v>9</v>
      </c>
      <c r="Z4" s="8">
        <v>42744</v>
      </c>
      <c r="AA4">
        <v>140.72999999999999</v>
      </c>
      <c r="AB4" t="s">
        <v>170</v>
      </c>
      <c r="AC4">
        <v>140.72999999999999</v>
      </c>
      <c r="AD4" t="s">
        <v>171</v>
      </c>
      <c r="AE4">
        <v>2017</v>
      </c>
      <c r="AF4">
        <v>1</v>
      </c>
      <c r="AG4" s="10" t="s">
        <v>48</v>
      </c>
      <c r="AH4" s="10">
        <f t="shared" si="0"/>
        <v>140.72999999999999</v>
      </c>
    </row>
    <row r="5" spans="1:34" x14ac:dyDescent="0.25">
      <c r="A5" t="s">
        <v>159</v>
      </c>
      <c r="B5" t="s">
        <v>177</v>
      </c>
      <c r="C5" s="8">
        <v>42753</v>
      </c>
      <c r="D5" s="8">
        <v>42754</v>
      </c>
      <c r="E5" t="s">
        <v>161</v>
      </c>
      <c r="F5">
        <v>71635</v>
      </c>
      <c r="G5" t="s">
        <v>178</v>
      </c>
      <c r="H5" t="s">
        <v>163</v>
      </c>
      <c r="I5">
        <v>4000</v>
      </c>
      <c r="J5">
        <v>30808</v>
      </c>
      <c r="K5">
        <v>1981</v>
      </c>
      <c r="L5">
        <v>12</v>
      </c>
      <c r="M5" t="s">
        <v>164</v>
      </c>
      <c r="N5">
        <v>90411</v>
      </c>
      <c r="O5" t="s">
        <v>165</v>
      </c>
      <c r="P5" t="s">
        <v>179</v>
      </c>
      <c r="Q5" t="s">
        <v>166</v>
      </c>
      <c r="R5">
        <v>8335</v>
      </c>
      <c r="S5" t="s">
        <v>180</v>
      </c>
      <c r="T5" t="s">
        <v>166</v>
      </c>
      <c r="U5" t="s">
        <v>181</v>
      </c>
      <c r="V5" t="s">
        <v>182</v>
      </c>
      <c r="X5" t="s">
        <v>183</v>
      </c>
      <c r="Y5">
        <v>18</v>
      </c>
      <c r="Z5" s="8">
        <v>42753</v>
      </c>
      <c r="AA5">
        <v>76</v>
      </c>
      <c r="AB5" t="s">
        <v>170</v>
      </c>
      <c r="AC5">
        <v>76</v>
      </c>
      <c r="AD5" t="s">
        <v>171</v>
      </c>
      <c r="AE5">
        <v>2017</v>
      </c>
      <c r="AF5">
        <v>1</v>
      </c>
      <c r="AG5" s="10" t="s">
        <v>48</v>
      </c>
      <c r="AH5" s="10">
        <f t="shared" si="0"/>
        <v>76</v>
      </c>
    </row>
    <row r="6" spans="1:34" x14ac:dyDescent="0.25">
      <c r="A6" t="s">
        <v>159</v>
      </c>
      <c r="B6" t="s">
        <v>184</v>
      </c>
      <c r="C6" s="8">
        <v>42753</v>
      </c>
      <c r="D6" s="8">
        <v>42754</v>
      </c>
      <c r="E6" t="s">
        <v>161</v>
      </c>
      <c r="F6">
        <v>71615</v>
      </c>
      <c r="G6" t="s">
        <v>185</v>
      </c>
      <c r="H6" t="s">
        <v>163</v>
      </c>
      <c r="I6">
        <v>4000</v>
      </c>
      <c r="J6">
        <v>30808</v>
      </c>
      <c r="K6">
        <v>1981</v>
      </c>
      <c r="L6">
        <v>12</v>
      </c>
      <c r="M6" t="s">
        <v>164</v>
      </c>
      <c r="N6">
        <v>90411</v>
      </c>
      <c r="O6" t="s">
        <v>165</v>
      </c>
      <c r="P6" t="s">
        <v>179</v>
      </c>
      <c r="Q6" t="s">
        <v>166</v>
      </c>
      <c r="R6">
        <v>8335</v>
      </c>
      <c r="S6" t="s">
        <v>180</v>
      </c>
      <c r="T6" t="s">
        <v>166</v>
      </c>
      <c r="U6" t="s">
        <v>186</v>
      </c>
      <c r="V6" t="s">
        <v>182</v>
      </c>
      <c r="X6" t="s">
        <v>183</v>
      </c>
      <c r="Y6">
        <v>16</v>
      </c>
      <c r="Z6" s="8">
        <v>42753</v>
      </c>
      <c r="AA6">
        <v>586.55999999999995</v>
      </c>
      <c r="AB6" t="s">
        <v>170</v>
      </c>
      <c r="AC6">
        <v>586.55999999999995</v>
      </c>
      <c r="AD6" t="s">
        <v>171</v>
      </c>
      <c r="AE6">
        <v>2017</v>
      </c>
      <c r="AF6">
        <v>1</v>
      </c>
      <c r="AG6" s="10" t="s">
        <v>48</v>
      </c>
      <c r="AH6" s="10">
        <f t="shared" si="0"/>
        <v>586.55999999999995</v>
      </c>
    </row>
    <row r="7" spans="1:34" x14ac:dyDescent="0.25">
      <c r="A7" t="s">
        <v>159</v>
      </c>
      <c r="B7" t="s">
        <v>187</v>
      </c>
      <c r="C7" s="8">
        <v>42753</v>
      </c>
      <c r="D7" s="8">
        <v>42754</v>
      </c>
      <c r="E7" t="s">
        <v>161</v>
      </c>
      <c r="F7">
        <v>74599</v>
      </c>
      <c r="G7" t="s">
        <v>173</v>
      </c>
      <c r="H7" t="s">
        <v>163</v>
      </c>
      <c r="I7">
        <v>4000</v>
      </c>
      <c r="J7">
        <v>30808</v>
      </c>
      <c r="K7">
        <v>1981</v>
      </c>
      <c r="L7">
        <v>12</v>
      </c>
      <c r="M7" t="s">
        <v>164</v>
      </c>
      <c r="N7">
        <v>90411</v>
      </c>
      <c r="O7" t="s">
        <v>165</v>
      </c>
      <c r="P7" t="s">
        <v>179</v>
      </c>
      <c r="Q7" t="s">
        <v>166</v>
      </c>
      <c r="R7">
        <v>8335</v>
      </c>
      <c r="S7" t="s">
        <v>180</v>
      </c>
      <c r="T7" t="s">
        <v>166</v>
      </c>
      <c r="U7" t="s">
        <v>174</v>
      </c>
      <c r="V7" t="s">
        <v>182</v>
      </c>
      <c r="X7" t="s">
        <v>183</v>
      </c>
      <c r="Y7">
        <v>21</v>
      </c>
      <c r="Z7" s="8">
        <v>42753</v>
      </c>
      <c r="AA7">
        <v>27.58</v>
      </c>
      <c r="AB7" t="s">
        <v>170</v>
      </c>
      <c r="AC7">
        <v>27.58</v>
      </c>
      <c r="AD7" t="s">
        <v>171</v>
      </c>
      <c r="AE7">
        <v>2017</v>
      </c>
      <c r="AF7">
        <v>1</v>
      </c>
      <c r="AG7" s="10" t="s">
        <v>48</v>
      </c>
      <c r="AH7" s="10">
        <f t="shared" si="0"/>
        <v>27.58</v>
      </c>
    </row>
    <row r="8" spans="1:34" x14ac:dyDescent="0.25">
      <c r="A8" t="s">
        <v>159</v>
      </c>
      <c r="B8" t="s">
        <v>188</v>
      </c>
      <c r="C8" s="8">
        <v>42753</v>
      </c>
      <c r="D8" s="8">
        <v>42754</v>
      </c>
      <c r="E8" t="s">
        <v>161</v>
      </c>
      <c r="F8">
        <v>74599</v>
      </c>
      <c r="G8" t="s">
        <v>173</v>
      </c>
      <c r="H8" t="s">
        <v>163</v>
      </c>
      <c r="I8">
        <v>4000</v>
      </c>
      <c r="J8">
        <v>30808</v>
      </c>
      <c r="K8">
        <v>1981</v>
      </c>
      <c r="L8">
        <v>12</v>
      </c>
      <c r="M8" t="s">
        <v>164</v>
      </c>
      <c r="N8">
        <v>90411</v>
      </c>
      <c r="O8" t="s">
        <v>165</v>
      </c>
      <c r="P8" t="s">
        <v>179</v>
      </c>
      <c r="Q8" t="s">
        <v>166</v>
      </c>
      <c r="R8">
        <v>8335</v>
      </c>
      <c r="S8" t="s">
        <v>180</v>
      </c>
      <c r="T8" t="s">
        <v>166</v>
      </c>
      <c r="U8" t="s">
        <v>189</v>
      </c>
      <c r="V8" t="s">
        <v>182</v>
      </c>
      <c r="X8" t="s">
        <v>183</v>
      </c>
      <c r="Y8">
        <v>22</v>
      </c>
      <c r="Z8" s="8">
        <v>42753</v>
      </c>
      <c r="AA8">
        <v>35.18</v>
      </c>
      <c r="AB8" t="s">
        <v>170</v>
      </c>
      <c r="AC8">
        <v>35.18</v>
      </c>
      <c r="AD8" t="s">
        <v>171</v>
      </c>
      <c r="AE8">
        <v>2017</v>
      </c>
      <c r="AF8">
        <v>1</v>
      </c>
      <c r="AG8" s="10" t="s">
        <v>48</v>
      </c>
      <c r="AH8" s="10">
        <f t="shared" si="0"/>
        <v>35.18</v>
      </c>
    </row>
    <row r="9" spans="1:34" x14ac:dyDescent="0.25">
      <c r="A9" t="s">
        <v>159</v>
      </c>
      <c r="B9" t="s">
        <v>190</v>
      </c>
      <c r="C9" s="8">
        <v>42760</v>
      </c>
      <c r="D9" s="8">
        <v>42761</v>
      </c>
      <c r="E9" t="s">
        <v>161</v>
      </c>
      <c r="F9">
        <v>72105</v>
      </c>
      <c r="G9" t="s">
        <v>191</v>
      </c>
      <c r="H9" t="s">
        <v>163</v>
      </c>
      <c r="I9">
        <v>4000</v>
      </c>
      <c r="J9">
        <v>30808</v>
      </c>
      <c r="K9">
        <v>1981</v>
      </c>
      <c r="L9">
        <v>12</v>
      </c>
      <c r="M9" t="s">
        <v>164</v>
      </c>
      <c r="N9">
        <v>90411</v>
      </c>
      <c r="O9" t="s">
        <v>192</v>
      </c>
      <c r="P9" t="s">
        <v>179</v>
      </c>
      <c r="Q9" t="s">
        <v>166</v>
      </c>
      <c r="R9">
        <v>6278</v>
      </c>
      <c r="S9" t="s">
        <v>193</v>
      </c>
      <c r="T9" t="s">
        <v>166</v>
      </c>
      <c r="U9" t="s">
        <v>194</v>
      </c>
      <c r="V9" t="s">
        <v>195</v>
      </c>
      <c r="X9" t="s">
        <v>196</v>
      </c>
      <c r="Y9">
        <v>2</v>
      </c>
      <c r="Z9" s="8">
        <v>42760</v>
      </c>
      <c r="AA9">
        <v>2000000</v>
      </c>
      <c r="AB9" t="s">
        <v>197</v>
      </c>
      <c r="AC9">
        <v>1194.97</v>
      </c>
      <c r="AD9" t="s">
        <v>171</v>
      </c>
      <c r="AE9">
        <v>2017</v>
      </c>
      <c r="AF9">
        <v>1</v>
      </c>
      <c r="AG9" s="10" t="s">
        <v>48</v>
      </c>
      <c r="AH9" s="10">
        <f t="shared" si="0"/>
        <v>1194.97</v>
      </c>
    </row>
    <row r="10" spans="1:34" x14ac:dyDescent="0.25">
      <c r="A10" t="s">
        <v>159</v>
      </c>
      <c r="B10" t="s">
        <v>198</v>
      </c>
      <c r="C10" s="8">
        <v>42760</v>
      </c>
      <c r="D10" s="8">
        <v>42761</v>
      </c>
      <c r="E10" t="s">
        <v>161</v>
      </c>
      <c r="F10">
        <v>63515</v>
      </c>
      <c r="G10" t="s">
        <v>199</v>
      </c>
      <c r="H10" t="s">
        <v>163</v>
      </c>
      <c r="I10">
        <v>4000</v>
      </c>
      <c r="J10">
        <v>30808</v>
      </c>
      <c r="K10">
        <v>1981</v>
      </c>
      <c r="L10">
        <v>12</v>
      </c>
      <c r="M10" t="s">
        <v>164</v>
      </c>
      <c r="N10">
        <v>90411</v>
      </c>
      <c r="O10" t="s">
        <v>165</v>
      </c>
      <c r="P10" t="s">
        <v>166</v>
      </c>
      <c r="Q10" t="s">
        <v>166</v>
      </c>
      <c r="R10">
        <v>8048</v>
      </c>
      <c r="S10" t="s">
        <v>200</v>
      </c>
      <c r="T10" t="s">
        <v>166</v>
      </c>
      <c r="U10" t="s">
        <v>201</v>
      </c>
      <c r="V10" t="s">
        <v>202</v>
      </c>
      <c r="X10" t="s">
        <v>203</v>
      </c>
      <c r="Y10">
        <v>17</v>
      </c>
      <c r="Z10" s="8">
        <v>42760</v>
      </c>
      <c r="AA10">
        <v>556290</v>
      </c>
      <c r="AB10" t="s">
        <v>197</v>
      </c>
      <c r="AC10">
        <v>332.37</v>
      </c>
      <c r="AD10" t="s">
        <v>171</v>
      </c>
      <c r="AE10">
        <v>2017</v>
      </c>
      <c r="AF10">
        <v>1</v>
      </c>
      <c r="AG10" s="10" t="s">
        <v>48</v>
      </c>
      <c r="AH10" s="10">
        <f t="shared" si="0"/>
        <v>332.37</v>
      </c>
    </row>
    <row r="11" spans="1:34" x14ac:dyDescent="0.25">
      <c r="A11" t="s">
        <v>159</v>
      </c>
      <c r="B11" t="s">
        <v>204</v>
      </c>
      <c r="C11" s="8">
        <v>42760</v>
      </c>
      <c r="D11" s="8">
        <v>42761</v>
      </c>
      <c r="E11" t="s">
        <v>161</v>
      </c>
      <c r="F11">
        <v>74599</v>
      </c>
      <c r="G11" t="s">
        <v>173</v>
      </c>
      <c r="H11" t="s">
        <v>163</v>
      </c>
      <c r="I11">
        <v>4000</v>
      </c>
      <c r="J11">
        <v>30808</v>
      </c>
      <c r="K11">
        <v>1981</v>
      </c>
      <c r="L11">
        <v>12</v>
      </c>
      <c r="M11" t="s">
        <v>164</v>
      </c>
      <c r="N11">
        <v>90411</v>
      </c>
      <c r="O11" t="s">
        <v>165</v>
      </c>
      <c r="P11" t="s">
        <v>166</v>
      </c>
      <c r="Q11" t="s">
        <v>166</v>
      </c>
      <c r="R11">
        <v>8048</v>
      </c>
      <c r="S11" t="s">
        <v>200</v>
      </c>
      <c r="T11" t="s">
        <v>166</v>
      </c>
      <c r="U11" t="s">
        <v>205</v>
      </c>
      <c r="V11" t="s">
        <v>202</v>
      </c>
      <c r="X11" t="s">
        <v>203</v>
      </c>
      <c r="Y11">
        <v>25</v>
      </c>
      <c r="Z11" s="8">
        <v>42760</v>
      </c>
      <c r="AA11">
        <v>46160</v>
      </c>
      <c r="AB11" t="s">
        <v>197</v>
      </c>
      <c r="AC11">
        <v>27.58</v>
      </c>
      <c r="AD11" t="s">
        <v>171</v>
      </c>
      <c r="AE11">
        <v>2017</v>
      </c>
      <c r="AF11">
        <v>1</v>
      </c>
      <c r="AG11" s="10" t="s">
        <v>48</v>
      </c>
      <c r="AH11" s="10">
        <f t="shared" si="0"/>
        <v>27.58</v>
      </c>
    </row>
    <row r="12" spans="1:34" x14ac:dyDescent="0.25">
      <c r="A12" t="s">
        <v>159</v>
      </c>
      <c r="B12" t="s">
        <v>206</v>
      </c>
      <c r="C12" s="8">
        <v>42760</v>
      </c>
      <c r="D12" s="8">
        <v>42761</v>
      </c>
      <c r="E12" t="s">
        <v>161</v>
      </c>
      <c r="F12">
        <v>74599</v>
      </c>
      <c r="G12" t="s">
        <v>173</v>
      </c>
      <c r="H12" t="s">
        <v>163</v>
      </c>
      <c r="I12">
        <v>4000</v>
      </c>
      <c r="J12">
        <v>30808</v>
      </c>
      <c r="K12">
        <v>1981</v>
      </c>
      <c r="L12">
        <v>12</v>
      </c>
      <c r="M12" t="s">
        <v>164</v>
      </c>
      <c r="N12">
        <v>90411</v>
      </c>
      <c r="O12" t="s">
        <v>165</v>
      </c>
      <c r="P12" t="s">
        <v>166</v>
      </c>
      <c r="Q12" t="s">
        <v>166</v>
      </c>
      <c r="R12">
        <v>8048</v>
      </c>
      <c r="S12" t="s">
        <v>200</v>
      </c>
      <c r="T12" t="s">
        <v>166</v>
      </c>
      <c r="U12" t="s">
        <v>207</v>
      </c>
      <c r="V12" t="s">
        <v>202</v>
      </c>
      <c r="X12" t="s">
        <v>203</v>
      </c>
      <c r="Y12">
        <v>26</v>
      </c>
      <c r="Z12" s="8">
        <v>42760</v>
      </c>
      <c r="AA12">
        <v>36871</v>
      </c>
      <c r="AB12" t="s">
        <v>197</v>
      </c>
      <c r="AC12">
        <v>22.03</v>
      </c>
      <c r="AD12" t="s">
        <v>171</v>
      </c>
      <c r="AE12">
        <v>2017</v>
      </c>
      <c r="AF12">
        <v>1</v>
      </c>
      <c r="AG12" s="10" t="s">
        <v>48</v>
      </c>
      <c r="AH12" s="10">
        <f t="shared" si="0"/>
        <v>22.03</v>
      </c>
    </row>
    <row r="13" spans="1:34" hidden="1" x14ac:dyDescent="0.25">
      <c r="A13" t="s">
        <v>159</v>
      </c>
      <c r="B13" t="s">
        <v>208</v>
      </c>
      <c r="C13" s="8">
        <v>42767</v>
      </c>
      <c r="D13" s="8">
        <v>42780</v>
      </c>
      <c r="E13" t="s">
        <v>161</v>
      </c>
      <c r="F13">
        <v>71620</v>
      </c>
      <c r="G13" t="s">
        <v>209</v>
      </c>
      <c r="H13" t="s">
        <v>163</v>
      </c>
      <c r="I13">
        <v>4000</v>
      </c>
      <c r="J13">
        <v>30808</v>
      </c>
      <c r="K13">
        <v>1981</v>
      </c>
      <c r="L13">
        <v>12</v>
      </c>
      <c r="M13" t="s">
        <v>164</v>
      </c>
      <c r="N13">
        <v>90411</v>
      </c>
      <c r="O13" t="s">
        <v>210</v>
      </c>
      <c r="P13" t="s">
        <v>179</v>
      </c>
      <c r="Q13" t="s">
        <v>166</v>
      </c>
      <c r="R13">
        <v>8335</v>
      </c>
      <c r="S13" t="s">
        <v>180</v>
      </c>
      <c r="T13" t="s">
        <v>166</v>
      </c>
      <c r="U13" t="s">
        <v>211</v>
      </c>
      <c r="V13" t="s">
        <v>212</v>
      </c>
      <c r="X13" t="s">
        <v>213</v>
      </c>
      <c r="Y13">
        <v>22</v>
      </c>
      <c r="Z13" s="8">
        <v>42767</v>
      </c>
      <c r="AA13">
        <v>107000</v>
      </c>
      <c r="AB13" t="s">
        <v>197</v>
      </c>
      <c r="AC13">
        <v>63.93</v>
      </c>
      <c r="AD13" t="s">
        <v>171</v>
      </c>
      <c r="AE13">
        <v>2017</v>
      </c>
      <c r="AF13">
        <v>2</v>
      </c>
      <c r="AG13" s="10" t="s">
        <v>48</v>
      </c>
      <c r="AH13" s="10">
        <f t="shared" si="0"/>
        <v>63.93</v>
      </c>
    </row>
    <row r="14" spans="1:34" hidden="1" x14ac:dyDescent="0.25">
      <c r="A14" t="s">
        <v>159</v>
      </c>
      <c r="B14" t="s">
        <v>214</v>
      </c>
      <c r="C14" s="8">
        <v>42767</v>
      </c>
      <c r="D14" s="8">
        <v>42780</v>
      </c>
      <c r="E14" t="s">
        <v>161</v>
      </c>
      <c r="F14">
        <v>74599</v>
      </c>
      <c r="G14" t="s">
        <v>173</v>
      </c>
      <c r="H14" t="s">
        <v>163</v>
      </c>
      <c r="I14">
        <v>4000</v>
      </c>
      <c r="J14">
        <v>30808</v>
      </c>
      <c r="K14">
        <v>1981</v>
      </c>
      <c r="L14">
        <v>12</v>
      </c>
      <c r="M14" t="s">
        <v>164</v>
      </c>
      <c r="N14">
        <v>90411</v>
      </c>
      <c r="O14" t="s">
        <v>210</v>
      </c>
      <c r="P14" t="s">
        <v>179</v>
      </c>
      <c r="Q14" t="s">
        <v>166</v>
      </c>
      <c r="R14">
        <v>8335</v>
      </c>
      <c r="S14" t="s">
        <v>180</v>
      </c>
      <c r="T14" t="s">
        <v>166</v>
      </c>
      <c r="U14" t="s">
        <v>215</v>
      </c>
      <c r="V14" t="s">
        <v>212</v>
      </c>
      <c r="X14" t="s">
        <v>213</v>
      </c>
      <c r="Y14">
        <v>27</v>
      </c>
      <c r="Z14" s="8">
        <v>42767</v>
      </c>
      <c r="AA14">
        <v>46160</v>
      </c>
      <c r="AB14" t="s">
        <v>197</v>
      </c>
      <c r="AC14">
        <v>27.58</v>
      </c>
      <c r="AD14" t="s">
        <v>171</v>
      </c>
      <c r="AE14">
        <v>2017</v>
      </c>
      <c r="AF14">
        <v>2</v>
      </c>
      <c r="AG14" s="10" t="s">
        <v>48</v>
      </c>
      <c r="AH14" s="10">
        <f t="shared" si="0"/>
        <v>27.58</v>
      </c>
    </row>
    <row r="15" spans="1:34" hidden="1" x14ac:dyDescent="0.25">
      <c r="A15" t="s">
        <v>159</v>
      </c>
      <c r="B15" t="s">
        <v>216</v>
      </c>
      <c r="C15" s="8">
        <v>42767</v>
      </c>
      <c r="D15" s="8">
        <v>42780</v>
      </c>
      <c r="E15" t="s">
        <v>161</v>
      </c>
      <c r="F15">
        <v>74599</v>
      </c>
      <c r="G15" t="s">
        <v>173</v>
      </c>
      <c r="H15" t="s">
        <v>163</v>
      </c>
      <c r="I15">
        <v>4000</v>
      </c>
      <c r="J15">
        <v>30808</v>
      </c>
      <c r="K15">
        <v>1981</v>
      </c>
      <c r="L15">
        <v>12</v>
      </c>
      <c r="M15" t="s">
        <v>164</v>
      </c>
      <c r="N15">
        <v>90411</v>
      </c>
      <c r="O15" t="s">
        <v>210</v>
      </c>
      <c r="P15" t="s">
        <v>179</v>
      </c>
      <c r="Q15" t="s">
        <v>166</v>
      </c>
      <c r="R15">
        <v>8335</v>
      </c>
      <c r="S15" t="s">
        <v>180</v>
      </c>
      <c r="T15" t="s">
        <v>166</v>
      </c>
      <c r="U15" t="s">
        <v>217</v>
      </c>
      <c r="V15" t="s">
        <v>212</v>
      </c>
      <c r="X15" t="s">
        <v>213</v>
      </c>
      <c r="Y15">
        <v>28</v>
      </c>
      <c r="Z15" s="8">
        <v>42767</v>
      </c>
      <c r="AA15">
        <v>36871</v>
      </c>
      <c r="AB15" t="s">
        <v>197</v>
      </c>
      <c r="AC15">
        <v>22.03</v>
      </c>
      <c r="AD15" t="s">
        <v>171</v>
      </c>
      <c r="AE15">
        <v>2017</v>
      </c>
      <c r="AF15">
        <v>2</v>
      </c>
      <c r="AG15" s="10" t="s">
        <v>48</v>
      </c>
      <c r="AH15" s="10">
        <f t="shared" si="0"/>
        <v>22.03</v>
      </c>
    </row>
    <row r="16" spans="1:34" x14ac:dyDescent="0.25">
      <c r="A16" t="s">
        <v>159</v>
      </c>
      <c r="B16" t="s">
        <v>218</v>
      </c>
      <c r="C16" s="8">
        <v>42762</v>
      </c>
      <c r="D16" s="8">
        <v>42769</v>
      </c>
      <c r="E16" t="s">
        <v>161</v>
      </c>
      <c r="F16">
        <v>71620</v>
      </c>
      <c r="G16" t="s">
        <v>209</v>
      </c>
      <c r="H16" t="s">
        <v>163</v>
      </c>
      <c r="I16">
        <v>4000</v>
      </c>
      <c r="J16">
        <v>30808</v>
      </c>
      <c r="K16">
        <v>1981</v>
      </c>
      <c r="L16">
        <v>12</v>
      </c>
      <c r="M16" t="s">
        <v>164</v>
      </c>
      <c r="N16">
        <v>90411</v>
      </c>
      <c r="O16" t="s">
        <v>210</v>
      </c>
      <c r="P16" t="s">
        <v>166</v>
      </c>
      <c r="Q16" t="s">
        <v>166</v>
      </c>
      <c r="R16">
        <v>8654</v>
      </c>
      <c r="S16" t="s">
        <v>219</v>
      </c>
      <c r="T16" t="s">
        <v>166</v>
      </c>
      <c r="U16" t="s">
        <v>220</v>
      </c>
      <c r="V16" t="s">
        <v>221</v>
      </c>
      <c r="X16" t="s">
        <v>222</v>
      </c>
      <c r="Y16">
        <v>8</v>
      </c>
      <c r="Z16" s="8">
        <v>42762</v>
      </c>
      <c r="AA16">
        <v>107000</v>
      </c>
      <c r="AB16" t="s">
        <v>197</v>
      </c>
      <c r="AC16">
        <v>63.93</v>
      </c>
      <c r="AD16" t="s">
        <v>171</v>
      </c>
      <c r="AE16">
        <v>2017</v>
      </c>
      <c r="AF16">
        <v>1</v>
      </c>
      <c r="AG16" s="10" t="s">
        <v>41</v>
      </c>
      <c r="AH16" s="10">
        <f t="shared" si="0"/>
        <v>63.93</v>
      </c>
    </row>
    <row r="17" spans="1:34" x14ac:dyDescent="0.25">
      <c r="A17" t="s">
        <v>159</v>
      </c>
      <c r="B17" t="s">
        <v>223</v>
      </c>
      <c r="C17" s="8">
        <v>42762</v>
      </c>
      <c r="D17" s="8">
        <v>42769</v>
      </c>
      <c r="E17" t="s">
        <v>161</v>
      </c>
      <c r="F17">
        <v>74599</v>
      </c>
      <c r="G17" t="s">
        <v>173</v>
      </c>
      <c r="H17" t="s">
        <v>163</v>
      </c>
      <c r="I17">
        <v>4000</v>
      </c>
      <c r="J17">
        <v>30808</v>
      </c>
      <c r="K17">
        <v>1981</v>
      </c>
      <c r="L17">
        <v>12</v>
      </c>
      <c r="M17" t="s">
        <v>164</v>
      </c>
      <c r="N17">
        <v>90411</v>
      </c>
      <c r="O17" t="s">
        <v>210</v>
      </c>
      <c r="P17" t="s">
        <v>166</v>
      </c>
      <c r="Q17" t="s">
        <v>166</v>
      </c>
      <c r="R17">
        <v>8654</v>
      </c>
      <c r="S17" t="s">
        <v>219</v>
      </c>
      <c r="T17" t="s">
        <v>166</v>
      </c>
      <c r="U17" t="s">
        <v>215</v>
      </c>
      <c r="V17" t="s">
        <v>221</v>
      </c>
      <c r="X17" t="s">
        <v>222</v>
      </c>
      <c r="Y17">
        <v>9</v>
      </c>
      <c r="Z17" s="8">
        <v>42762</v>
      </c>
      <c r="AA17">
        <v>46160</v>
      </c>
      <c r="AB17" t="s">
        <v>197</v>
      </c>
      <c r="AC17">
        <v>27.58</v>
      </c>
      <c r="AD17" t="s">
        <v>171</v>
      </c>
      <c r="AE17">
        <v>2017</v>
      </c>
      <c r="AF17">
        <v>1</v>
      </c>
      <c r="AG17" s="10" t="s">
        <v>41</v>
      </c>
      <c r="AH17" s="10">
        <f t="shared" si="0"/>
        <v>27.58</v>
      </c>
    </row>
    <row r="18" spans="1:34" x14ac:dyDescent="0.25">
      <c r="A18" t="s">
        <v>159</v>
      </c>
      <c r="B18" t="s">
        <v>224</v>
      </c>
      <c r="C18" s="8">
        <v>42762</v>
      </c>
      <c r="D18" s="8">
        <v>42769</v>
      </c>
      <c r="E18" t="s">
        <v>161</v>
      </c>
      <c r="F18">
        <v>74599</v>
      </c>
      <c r="G18" t="s">
        <v>173</v>
      </c>
      <c r="H18" t="s">
        <v>163</v>
      </c>
      <c r="I18">
        <v>4000</v>
      </c>
      <c r="J18">
        <v>30808</v>
      </c>
      <c r="K18">
        <v>1981</v>
      </c>
      <c r="L18">
        <v>12</v>
      </c>
      <c r="M18" t="s">
        <v>164</v>
      </c>
      <c r="N18">
        <v>90411</v>
      </c>
      <c r="O18" t="s">
        <v>210</v>
      </c>
      <c r="P18" t="s">
        <v>166</v>
      </c>
      <c r="Q18" t="s">
        <v>166</v>
      </c>
      <c r="R18">
        <v>8654</v>
      </c>
      <c r="S18" t="s">
        <v>219</v>
      </c>
      <c r="T18" t="s">
        <v>166</v>
      </c>
      <c r="U18" t="s">
        <v>225</v>
      </c>
      <c r="V18" t="s">
        <v>221</v>
      </c>
      <c r="X18" t="s">
        <v>222</v>
      </c>
      <c r="Y18">
        <v>10</v>
      </c>
      <c r="Z18" s="8">
        <v>42762</v>
      </c>
      <c r="AA18">
        <v>36871</v>
      </c>
      <c r="AB18" t="s">
        <v>197</v>
      </c>
      <c r="AC18">
        <v>22.03</v>
      </c>
      <c r="AD18" t="s">
        <v>171</v>
      </c>
      <c r="AE18">
        <v>2017</v>
      </c>
      <c r="AF18">
        <v>1</v>
      </c>
      <c r="AG18" s="10" t="s">
        <v>41</v>
      </c>
      <c r="AH18" s="10">
        <f t="shared" si="0"/>
        <v>22.03</v>
      </c>
    </row>
    <row r="19" spans="1:34" hidden="1" x14ac:dyDescent="0.25">
      <c r="A19" t="s">
        <v>159</v>
      </c>
      <c r="B19" t="s">
        <v>226</v>
      </c>
      <c r="C19" s="8">
        <v>42767</v>
      </c>
      <c r="D19" s="8">
        <v>42780</v>
      </c>
      <c r="E19" t="s">
        <v>161</v>
      </c>
      <c r="F19">
        <v>71620</v>
      </c>
      <c r="G19" t="s">
        <v>209</v>
      </c>
      <c r="H19" t="s">
        <v>163</v>
      </c>
      <c r="I19">
        <v>4000</v>
      </c>
      <c r="J19">
        <v>30808</v>
      </c>
      <c r="K19">
        <v>1981</v>
      </c>
      <c r="L19">
        <v>12</v>
      </c>
      <c r="M19" t="s">
        <v>164</v>
      </c>
      <c r="N19">
        <v>90411</v>
      </c>
      <c r="O19" t="s">
        <v>210</v>
      </c>
      <c r="P19" t="s">
        <v>179</v>
      </c>
      <c r="Q19" t="s">
        <v>166</v>
      </c>
      <c r="R19">
        <v>1051</v>
      </c>
      <c r="S19" t="s">
        <v>227</v>
      </c>
      <c r="T19" t="s">
        <v>166</v>
      </c>
      <c r="U19" t="s">
        <v>228</v>
      </c>
      <c r="V19" t="s">
        <v>229</v>
      </c>
      <c r="X19" t="s">
        <v>213</v>
      </c>
      <c r="Y19">
        <v>23</v>
      </c>
      <c r="Z19" s="8">
        <v>42767</v>
      </c>
      <c r="AA19">
        <v>107000</v>
      </c>
      <c r="AB19" t="s">
        <v>197</v>
      </c>
      <c r="AC19">
        <v>63.93</v>
      </c>
      <c r="AD19" t="s">
        <v>171</v>
      </c>
      <c r="AE19">
        <v>2017</v>
      </c>
      <c r="AF19">
        <v>2</v>
      </c>
      <c r="AG19" s="10" t="s">
        <v>41</v>
      </c>
      <c r="AH19" s="10">
        <f t="shared" si="0"/>
        <v>63.93</v>
      </c>
    </row>
    <row r="20" spans="1:34" hidden="1" x14ac:dyDescent="0.25">
      <c r="A20" t="s">
        <v>159</v>
      </c>
      <c r="B20" t="s">
        <v>230</v>
      </c>
      <c r="C20" s="8">
        <v>42767</v>
      </c>
      <c r="D20" s="8">
        <v>42780</v>
      </c>
      <c r="E20" t="s">
        <v>161</v>
      </c>
      <c r="F20">
        <v>74599</v>
      </c>
      <c r="G20" t="s">
        <v>173</v>
      </c>
      <c r="H20" t="s">
        <v>163</v>
      </c>
      <c r="I20">
        <v>4000</v>
      </c>
      <c r="J20">
        <v>30808</v>
      </c>
      <c r="K20">
        <v>1981</v>
      </c>
      <c r="L20">
        <v>12</v>
      </c>
      <c r="M20" t="s">
        <v>164</v>
      </c>
      <c r="N20">
        <v>90411</v>
      </c>
      <c r="O20" t="s">
        <v>210</v>
      </c>
      <c r="P20" t="s">
        <v>179</v>
      </c>
      <c r="Q20" t="s">
        <v>166</v>
      </c>
      <c r="R20">
        <v>1051</v>
      </c>
      <c r="S20" t="s">
        <v>227</v>
      </c>
      <c r="T20" t="s">
        <v>166</v>
      </c>
      <c r="U20" t="s">
        <v>215</v>
      </c>
      <c r="V20" t="s">
        <v>229</v>
      </c>
      <c r="X20" t="s">
        <v>213</v>
      </c>
      <c r="Y20">
        <v>29</v>
      </c>
      <c r="Z20" s="8">
        <v>42767</v>
      </c>
      <c r="AA20">
        <v>46160</v>
      </c>
      <c r="AB20" t="s">
        <v>197</v>
      </c>
      <c r="AC20">
        <v>27.58</v>
      </c>
      <c r="AD20" t="s">
        <v>171</v>
      </c>
      <c r="AE20">
        <v>2017</v>
      </c>
      <c r="AF20">
        <v>2</v>
      </c>
      <c r="AG20" s="10" t="s">
        <v>41</v>
      </c>
      <c r="AH20" s="10">
        <f t="shared" si="0"/>
        <v>27.58</v>
      </c>
    </row>
    <row r="21" spans="1:34" hidden="1" x14ac:dyDescent="0.25">
      <c r="A21" t="s">
        <v>159</v>
      </c>
      <c r="B21" t="s">
        <v>231</v>
      </c>
      <c r="C21" s="8">
        <v>42767</v>
      </c>
      <c r="D21" s="8">
        <v>42780</v>
      </c>
      <c r="E21" t="s">
        <v>161</v>
      </c>
      <c r="F21">
        <v>74599</v>
      </c>
      <c r="G21" t="s">
        <v>173</v>
      </c>
      <c r="H21" t="s">
        <v>163</v>
      </c>
      <c r="I21">
        <v>4000</v>
      </c>
      <c r="J21">
        <v>30808</v>
      </c>
      <c r="K21">
        <v>1981</v>
      </c>
      <c r="L21">
        <v>12</v>
      </c>
      <c r="M21" t="s">
        <v>164</v>
      </c>
      <c r="N21">
        <v>90411</v>
      </c>
      <c r="O21" t="s">
        <v>210</v>
      </c>
      <c r="P21" t="s">
        <v>179</v>
      </c>
      <c r="Q21" t="s">
        <v>166</v>
      </c>
      <c r="R21">
        <v>1051</v>
      </c>
      <c r="S21" t="s">
        <v>227</v>
      </c>
      <c r="T21" t="s">
        <v>166</v>
      </c>
      <c r="U21" t="s">
        <v>217</v>
      </c>
      <c r="V21" t="s">
        <v>229</v>
      </c>
      <c r="X21" t="s">
        <v>213</v>
      </c>
      <c r="Y21">
        <v>30</v>
      </c>
      <c r="Z21" s="8">
        <v>42767</v>
      </c>
      <c r="AA21">
        <v>36871</v>
      </c>
      <c r="AB21" t="s">
        <v>197</v>
      </c>
      <c r="AC21">
        <v>22.03</v>
      </c>
      <c r="AD21" t="s">
        <v>171</v>
      </c>
      <c r="AE21">
        <v>2017</v>
      </c>
      <c r="AF21">
        <v>2</v>
      </c>
      <c r="AG21" s="10" t="s">
        <v>41</v>
      </c>
      <c r="AH21" s="10">
        <f t="shared" si="0"/>
        <v>22.03</v>
      </c>
    </row>
    <row r="22" spans="1:34" hidden="1" x14ac:dyDescent="0.25">
      <c r="A22" t="s">
        <v>159</v>
      </c>
      <c r="B22" t="s">
        <v>232</v>
      </c>
      <c r="C22" s="8">
        <v>42767</v>
      </c>
      <c r="D22" s="8">
        <v>42769</v>
      </c>
      <c r="E22" t="s">
        <v>161</v>
      </c>
      <c r="F22">
        <v>72415</v>
      </c>
      <c r="G22" t="s">
        <v>233</v>
      </c>
      <c r="H22" t="s">
        <v>163</v>
      </c>
      <c r="I22">
        <v>4000</v>
      </c>
      <c r="J22">
        <v>30808</v>
      </c>
      <c r="K22">
        <v>1981</v>
      </c>
      <c r="L22">
        <v>12</v>
      </c>
      <c r="M22" t="s">
        <v>164</v>
      </c>
      <c r="N22">
        <v>90411</v>
      </c>
      <c r="O22" t="s">
        <v>165</v>
      </c>
      <c r="P22" t="s">
        <v>179</v>
      </c>
      <c r="Q22" t="s">
        <v>166</v>
      </c>
      <c r="R22">
        <v>8048</v>
      </c>
      <c r="S22" t="s">
        <v>200</v>
      </c>
      <c r="T22" t="s">
        <v>166</v>
      </c>
      <c r="U22" t="s">
        <v>234</v>
      </c>
      <c r="V22" t="s">
        <v>235</v>
      </c>
      <c r="X22" t="s">
        <v>236</v>
      </c>
      <c r="Y22">
        <v>8</v>
      </c>
      <c r="Z22" s="8">
        <v>42767</v>
      </c>
      <c r="AA22">
        <v>8.68</v>
      </c>
      <c r="AB22" t="s">
        <v>170</v>
      </c>
      <c r="AC22">
        <v>8.68</v>
      </c>
      <c r="AD22" t="s">
        <v>171</v>
      </c>
      <c r="AE22">
        <v>2017</v>
      </c>
      <c r="AF22">
        <v>2</v>
      </c>
      <c r="AG22" s="10" t="s">
        <v>41</v>
      </c>
      <c r="AH22" s="10">
        <f t="shared" si="0"/>
        <v>8.68</v>
      </c>
    </row>
    <row r="23" spans="1:34" hidden="1" x14ac:dyDescent="0.25">
      <c r="A23" t="s">
        <v>159</v>
      </c>
      <c r="B23" t="s">
        <v>237</v>
      </c>
      <c r="C23" s="8">
        <v>42767</v>
      </c>
      <c r="D23" s="8">
        <v>42769</v>
      </c>
      <c r="E23" t="s">
        <v>161</v>
      </c>
      <c r="F23">
        <v>74599</v>
      </c>
      <c r="G23" t="s">
        <v>173</v>
      </c>
      <c r="H23" t="s">
        <v>163</v>
      </c>
      <c r="I23">
        <v>4000</v>
      </c>
      <c r="J23">
        <v>30808</v>
      </c>
      <c r="K23">
        <v>1981</v>
      </c>
      <c r="L23">
        <v>12</v>
      </c>
      <c r="M23" t="s">
        <v>164</v>
      </c>
      <c r="N23">
        <v>90411</v>
      </c>
      <c r="O23" t="s">
        <v>165</v>
      </c>
      <c r="P23" t="s">
        <v>179</v>
      </c>
      <c r="Q23" t="s">
        <v>166</v>
      </c>
      <c r="R23">
        <v>8048</v>
      </c>
      <c r="S23" t="s">
        <v>200</v>
      </c>
      <c r="T23" t="s">
        <v>166</v>
      </c>
      <c r="U23" t="s">
        <v>174</v>
      </c>
      <c r="V23" t="s">
        <v>235</v>
      </c>
      <c r="X23" t="s">
        <v>236</v>
      </c>
      <c r="Y23">
        <v>9</v>
      </c>
      <c r="Z23" s="8">
        <v>42767</v>
      </c>
      <c r="AA23">
        <v>27.58</v>
      </c>
      <c r="AB23" t="s">
        <v>170</v>
      </c>
      <c r="AC23">
        <v>27.58</v>
      </c>
      <c r="AD23" t="s">
        <v>171</v>
      </c>
      <c r="AE23">
        <v>2017</v>
      </c>
      <c r="AF23">
        <v>2</v>
      </c>
      <c r="AG23" s="10" t="s">
        <v>41</v>
      </c>
      <c r="AH23" s="10">
        <f t="shared" si="0"/>
        <v>27.58</v>
      </c>
    </row>
    <row r="24" spans="1:34" hidden="1" x14ac:dyDescent="0.25">
      <c r="A24" t="s">
        <v>159</v>
      </c>
      <c r="B24" t="s">
        <v>238</v>
      </c>
      <c r="C24" s="8">
        <v>42769</v>
      </c>
      <c r="D24" s="8">
        <v>42774</v>
      </c>
      <c r="E24" t="s">
        <v>161</v>
      </c>
      <c r="F24">
        <v>63340</v>
      </c>
      <c r="G24" t="s">
        <v>239</v>
      </c>
      <c r="H24" t="s">
        <v>163</v>
      </c>
      <c r="I24">
        <v>4000</v>
      </c>
      <c r="J24">
        <v>30808</v>
      </c>
      <c r="K24">
        <v>1981</v>
      </c>
      <c r="L24">
        <v>12</v>
      </c>
      <c r="M24" t="s">
        <v>164</v>
      </c>
      <c r="N24">
        <v>90411</v>
      </c>
      <c r="O24" t="s">
        <v>165</v>
      </c>
      <c r="P24" t="s">
        <v>179</v>
      </c>
      <c r="Q24" t="s">
        <v>166</v>
      </c>
      <c r="R24">
        <v>32573</v>
      </c>
      <c r="S24" t="s">
        <v>240</v>
      </c>
      <c r="T24" t="s">
        <v>166</v>
      </c>
      <c r="U24" t="s">
        <v>241</v>
      </c>
      <c r="V24" t="s">
        <v>242</v>
      </c>
      <c r="X24" t="s">
        <v>243</v>
      </c>
      <c r="Y24">
        <v>22</v>
      </c>
      <c r="Z24" s="8">
        <v>42769</v>
      </c>
      <c r="AA24">
        <v>550</v>
      </c>
      <c r="AB24" t="s">
        <v>170</v>
      </c>
      <c r="AC24">
        <v>550</v>
      </c>
      <c r="AD24" t="s">
        <v>171</v>
      </c>
      <c r="AE24">
        <v>2017</v>
      </c>
      <c r="AF24">
        <v>2</v>
      </c>
      <c r="AG24" s="10" t="s">
        <v>41</v>
      </c>
      <c r="AH24" s="10">
        <f t="shared" si="0"/>
        <v>550</v>
      </c>
    </row>
    <row r="25" spans="1:34" hidden="1" x14ac:dyDescent="0.25">
      <c r="A25" t="s">
        <v>159</v>
      </c>
      <c r="B25" t="s">
        <v>244</v>
      </c>
      <c r="C25" s="8">
        <v>42769</v>
      </c>
      <c r="D25" s="8">
        <v>42774</v>
      </c>
      <c r="E25" t="s">
        <v>161</v>
      </c>
      <c r="F25">
        <v>74599</v>
      </c>
      <c r="G25" t="s">
        <v>173</v>
      </c>
      <c r="H25" t="s">
        <v>163</v>
      </c>
      <c r="I25">
        <v>4000</v>
      </c>
      <c r="J25">
        <v>30808</v>
      </c>
      <c r="K25">
        <v>1981</v>
      </c>
      <c r="L25">
        <v>12</v>
      </c>
      <c r="M25" t="s">
        <v>164</v>
      </c>
      <c r="N25">
        <v>90411</v>
      </c>
      <c r="O25" t="s">
        <v>165</v>
      </c>
      <c r="P25" t="s">
        <v>179</v>
      </c>
      <c r="Q25" t="s">
        <v>166</v>
      </c>
      <c r="R25">
        <v>32573</v>
      </c>
      <c r="S25" t="s">
        <v>240</v>
      </c>
      <c r="T25" t="s">
        <v>166</v>
      </c>
      <c r="U25" t="s">
        <v>174</v>
      </c>
      <c r="V25" t="s">
        <v>242</v>
      </c>
      <c r="X25" t="s">
        <v>243</v>
      </c>
      <c r="Y25">
        <v>32</v>
      </c>
      <c r="Z25" s="8">
        <v>42769</v>
      </c>
      <c r="AA25">
        <v>46160</v>
      </c>
      <c r="AB25" t="s">
        <v>170</v>
      </c>
      <c r="AC25">
        <v>46160</v>
      </c>
      <c r="AD25" t="s">
        <v>171</v>
      </c>
      <c r="AE25">
        <v>2017</v>
      </c>
      <c r="AF25">
        <v>2</v>
      </c>
      <c r="AG25" s="10" t="s">
        <v>41</v>
      </c>
      <c r="AH25" s="10">
        <f t="shared" si="0"/>
        <v>46160</v>
      </c>
    </row>
    <row r="26" spans="1:34" hidden="1" x14ac:dyDescent="0.25">
      <c r="A26" t="s">
        <v>159</v>
      </c>
      <c r="B26" t="s">
        <v>245</v>
      </c>
      <c r="C26" s="8">
        <v>42773</v>
      </c>
      <c r="D26" s="8">
        <v>42775</v>
      </c>
      <c r="E26" t="s">
        <v>161</v>
      </c>
      <c r="F26">
        <v>77307</v>
      </c>
      <c r="G26" t="s">
        <v>246</v>
      </c>
      <c r="H26" t="s">
        <v>163</v>
      </c>
      <c r="I26">
        <v>4000</v>
      </c>
      <c r="J26">
        <v>30808</v>
      </c>
      <c r="K26">
        <v>1981</v>
      </c>
      <c r="L26">
        <v>12</v>
      </c>
      <c r="M26" t="s">
        <v>164</v>
      </c>
      <c r="N26">
        <v>90411</v>
      </c>
      <c r="O26" t="s">
        <v>165</v>
      </c>
      <c r="P26" t="s">
        <v>166</v>
      </c>
      <c r="Q26" t="s">
        <v>166</v>
      </c>
      <c r="R26">
        <v>7982</v>
      </c>
      <c r="S26" t="s">
        <v>247</v>
      </c>
      <c r="T26" t="s">
        <v>166</v>
      </c>
      <c r="U26" t="s">
        <v>248</v>
      </c>
      <c r="V26" t="s">
        <v>249</v>
      </c>
      <c r="X26" t="s">
        <v>250</v>
      </c>
      <c r="Y26">
        <v>20</v>
      </c>
      <c r="Z26" s="8">
        <v>42773</v>
      </c>
      <c r="AA26">
        <v>7440</v>
      </c>
      <c r="AB26" t="s">
        <v>170</v>
      </c>
      <c r="AC26">
        <v>7440</v>
      </c>
      <c r="AD26" t="s">
        <v>171</v>
      </c>
      <c r="AE26">
        <v>2017</v>
      </c>
      <c r="AF26">
        <v>2</v>
      </c>
      <c r="AG26" s="10" t="s">
        <v>41</v>
      </c>
      <c r="AH26" s="10">
        <f t="shared" si="0"/>
        <v>7440</v>
      </c>
    </row>
    <row r="27" spans="1:34" hidden="1" x14ac:dyDescent="0.25">
      <c r="A27" t="s">
        <v>159</v>
      </c>
      <c r="B27" t="s">
        <v>251</v>
      </c>
      <c r="C27" s="8">
        <v>42773</v>
      </c>
      <c r="D27" s="8">
        <v>42775</v>
      </c>
      <c r="E27" t="s">
        <v>161</v>
      </c>
      <c r="F27">
        <v>74599</v>
      </c>
      <c r="G27" t="s">
        <v>173</v>
      </c>
      <c r="H27" t="s">
        <v>163</v>
      </c>
      <c r="I27">
        <v>4000</v>
      </c>
      <c r="J27">
        <v>30808</v>
      </c>
      <c r="K27">
        <v>1981</v>
      </c>
      <c r="L27">
        <v>12</v>
      </c>
      <c r="M27" t="s">
        <v>164</v>
      </c>
      <c r="N27">
        <v>90411</v>
      </c>
      <c r="O27" t="s">
        <v>165</v>
      </c>
      <c r="P27" t="s">
        <v>166</v>
      </c>
      <c r="Q27" t="s">
        <v>166</v>
      </c>
      <c r="R27">
        <v>7982</v>
      </c>
      <c r="S27" t="s">
        <v>247</v>
      </c>
      <c r="T27" t="s">
        <v>166</v>
      </c>
      <c r="U27" t="s">
        <v>174</v>
      </c>
      <c r="V27" t="s">
        <v>249</v>
      </c>
      <c r="X27" t="s">
        <v>250</v>
      </c>
      <c r="Y27">
        <v>19</v>
      </c>
      <c r="Z27" s="8">
        <v>42773</v>
      </c>
      <c r="AA27">
        <v>27.58</v>
      </c>
      <c r="AB27" t="s">
        <v>170</v>
      </c>
      <c r="AC27">
        <v>27.58</v>
      </c>
      <c r="AD27" t="s">
        <v>171</v>
      </c>
      <c r="AE27">
        <v>2017</v>
      </c>
      <c r="AF27">
        <v>2</v>
      </c>
      <c r="AG27" s="10" t="s">
        <v>41</v>
      </c>
      <c r="AH27" s="10">
        <f t="shared" si="0"/>
        <v>27.58</v>
      </c>
    </row>
    <row r="28" spans="1:34" hidden="1" x14ac:dyDescent="0.25">
      <c r="A28" t="s">
        <v>159</v>
      </c>
      <c r="B28" t="s">
        <v>252</v>
      </c>
      <c r="C28" s="8">
        <v>42779</v>
      </c>
      <c r="D28" s="8">
        <v>42787</v>
      </c>
      <c r="E28" t="s">
        <v>161</v>
      </c>
      <c r="F28">
        <v>71620</v>
      </c>
      <c r="G28" t="s">
        <v>209</v>
      </c>
      <c r="H28" t="s">
        <v>163</v>
      </c>
      <c r="I28">
        <v>4000</v>
      </c>
      <c r="J28">
        <v>30808</v>
      </c>
      <c r="K28">
        <v>1981</v>
      </c>
      <c r="L28">
        <v>12</v>
      </c>
      <c r="M28" t="s">
        <v>164</v>
      </c>
      <c r="N28">
        <v>90411</v>
      </c>
      <c r="O28" t="s">
        <v>165</v>
      </c>
      <c r="P28" t="s">
        <v>166</v>
      </c>
      <c r="Q28" t="s">
        <v>166</v>
      </c>
      <c r="R28">
        <v>1164</v>
      </c>
      <c r="S28" t="s">
        <v>253</v>
      </c>
      <c r="T28" t="s">
        <v>166</v>
      </c>
      <c r="U28" t="s">
        <v>254</v>
      </c>
      <c r="V28" t="s">
        <v>255</v>
      </c>
      <c r="X28" t="s">
        <v>256</v>
      </c>
      <c r="Y28">
        <v>40</v>
      </c>
      <c r="Z28" s="8">
        <v>42779</v>
      </c>
      <c r="AA28">
        <v>335000</v>
      </c>
      <c r="AB28" t="s">
        <v>197</v>
      </c>
      <c r="AC28">
        <v>200.16</v>
      </c>
      <c r="AD28" t="s">
        <v>171</v>
      </c>
      <c r="AE28">
        <v>2017</v>
      </c>
      <c r="AF28">
        <v>2</v>
      </c>
      <c r="AG28" s="10" t="s">
        <v>41</v>
      </c>
      <c r="AH28" s="10">
        <f t="shared" si="0"/>
        <v>200.16</v>
      </c>
    </row>
    <row r="29" spans="1:34" hidden="1" x14ac:dyDescent="0.25">
      <c r="A29" t="s">
        <v>159</v>
      </c>
      <c r="B29" t="s">
        <v>257</v>
      </c>
      <c r="C29" s="8">
        <v>42779</v>
      </c>
      <c r="D29" s="8">
        <v>42787</v>
      </c>
      <c r="E29" t="s">
        <v>161</v>
      </c>
      <c r="F29">
        <v>74599</v>
      </c>
      <c r="G29" t="s">
        <v>173</v>
      </c>
      <c r="H29" t="s">
        <v>163</v>
      </c>
      <c r="I29">
        <v>4000</v>
      </c>
      <c r="J29">
        <v>30808</v>
      </c>
      <c r="K29">
        <v>1981</v>
      </c>
      <c r="L29">
        <v>12</v>
      </c>
      <c r="M29" t="s">
        <v>164</v>
      </c>
      <c r="N29">
        <v>90411</v>
      </c>
      <c r="O29" t="s">
        <v>165</v>
      </c>
      <c r="P29" t="s">
        <v>166</v>
      </c>
      <c r="Q29" t="s">
        <v>166</v>
      </c>
      <c r="R29">
        <v>1164</v>
      </c>
      <c r="S29" t="s">
        <v>253</v>
      </c>
      <c r="T29" t="s">
        <v>166</v>
      </c>
      <c r="U29" t="s">
        <v>205</v>
      </c>
      <c r="V29" t="s">
        <v>255</v>
      </c>
      <c r="X29" t="s">
        <v>256</v>
      </c>
      <c r="Y29">
        <v>49</v>
      </c>
      <c r="Z29" s="8">
        <v>42779</v>
      </c>
      <c r="AA29">
        <v>46160</v>
      </c>
      <c r="AB29" t="s">
        <v>197</v>
      </c>
      <c r="AC29">
        <v>27.58</v>
      </c>
      <c r="AD29" t="s">
        <v>171</v>
      </c>
      <c r="AE29">
        <v>2017</v>
      </c>
      <c r="AF29">
        <v>2</v>
      </c>
      <c r="AG29" s="10" t="s">
        <v>41</v>
      </c>
      <c r="AH29" s="10">
        <f t="shared" si="0"/>
        <v>27.58</v>
      </c>
    </row>
    <row r="30" spans="1:34" hidden="1" x14ac:dyDescent="0.25">
      <c r="A30" t="s">
        <v>159</v>
      </c>
      <c r="B30" t="s">
        <v>258</v>
      </c>
      <c r="C30" s="8">
        <v>42779</v>
      </c>
      <c r="D30" s="8">
        <v>42787</v>
      </c>
      <c r="E30" t="s">
        <v>161</v>
      </c>
      <c r="F30">
        <v>74599</v>
      </c>
      <c r="G30" t="s">
        <v>173</v>
      </c>
      <c r="H30" t="s">
        <v>163</v>
      </c>
      <c r="I30">
        <v>4000</v>
      </c>
      <c r="J30">
        <v>30808</v>
      </c>
      <c r="K30">
        <v>1981</v>
      </c>
      <c r="L30">
        <v>12</v>
      </c>
      <c r="M30" t="s">
        <v>164</v>
      </c>
      <c r="N30">
        <v>90411</v>
      </c>
      <c r="O30" t="s">
        <v>165</v>
      </c>
      <c r="P30" t="s">
        <v>166</v>
      </c>
      <c r="Q30" t="s">
        <v>166</v>
      </c>
      <c r="R30">
        <v>1164</v>
      </c>
      <c r="S30" t="s">
        <v>253</v>
      </c>
      <c r="T30" t="s">
        <v>166</v>
      </c>
      <c r="U30" t="s">
        <v>217</v>
      </c>
      <c r="V30" t="s">
        <v>255</v>
      </c>
      <c r="X30" t="s">
        <v>256</v>
      </c>
      <c r="Y30">
        <v>50</v>
      </c>
      <c r="Z30" s="8">
        <v>42779</v>
      </c>
      <c r="AA30">
        <v>36871</v>
      </c>
      <c r="AB30" t="s">
        <v>197</v>
      </c>
      <c r="AC30">
        <v>22.03</v>
      </c>
      <c r="AD30" t="s">
        <v>171</v>
      </c>
      <c r="AE30">
        <v>2017</v>
      </c>
      <c r="AF30">
        <v>2</v>
      </c>
      <c r="AG30" s="10" t="s">
        <v>41</v>
      </c>
      <c r="AH30" s="10">
        <f t="shared" si="0"/>
        <v>22.03</v>
      </c>
    </row>
    <row r="31" spans="1:34" hidden="1" x14ac:dyDescent="0.25">
      <c r="A31" t="s">
        <v>159</v>
      </c>
      <c r="B31" t="s">
        <v>259</v>
      </c>
      <c r="C31" s="8">
        <v>42779</v>
      </c>
      <c r="D31" s="8">
        <v>42787</v>
      </c>
      <c r="E31" t="s">
        <v>161</v>
      </c>
      <c r="F31">
        <v>71620</v>
      </c>
      <c r="G31" t="s">
        <v>209</v>
      </c>
      <c r="H31" t="s">
        <v>163</v>
      </c>
      <c r="I31">
        <v>4000</v>
      </c>
      <c r="J31">
        <v>30808</v>
      </c>
      <c r="K31">
        <v>1981</v>
      </c>
      <c r="L31">
        <v>12</v>
      </c>
      <c r="M31" t="s">
        <v>164</v>
      </c>
      <c r="N31">
        <v>90411</v>
      </c>
      <c r="O31" t="s">
        <v>165</v>
      </c>
      <c r="P31" t="s">
        <v>166</v>
      </c>
      <c r="Q31" t="s">
        <v>166</v>
      </c>
      <c r="R31">
        <v>8907</v>
      </c>
      <c r="S31" t="s">
        <v>260</v>
      </c>
      <c r="T31" t="s">
        <v>166</v>
      </c>
      <c r="U31" t="s">
        <v>261</v>
      </c>
      <c r="V31" t="s">
        <v>262</v>
      </c>
      <c r="X31" t="s">
        <v>256</v>
      </c>
      <c r="Y31">
        <v>39</v>
      </c>
      <c r="Z31" s="8">
        <v>42779</v>
      </c>
      <c r="AA31">
        <v>335000</v>
      </c>
      <c r="AB31" t="s">
        <v>197</v>
      </c>
      <c r="AC31">
        <v>200.16</v>
      </c>
      <c r="AD31" t="s">
        <v>171</v>
      </c>
      <c r="AE31">
        <v>2017</v>
      </c>
      <c r="AF31">
        <v>2</v>
      </c>
      <c r="AG31" s="10" t="s">
        <v>41</v>
      </c>
      <c r="AH31" s="10">
        <f t="shared" si="0"/>
        <v>200.16</v>
      </c>
    </row>
    <row r="32" spans="1:34" hidden="1" x14ac:dyDescent="0.25">
      <c r="A32" t="s">
        <v>159</v>
      </c>
      <c r="B32" t="s">
        <v>263</v>
      </c>
      <c r="C32" s="8">
        <v>42779</v>
      </c>
      <c r="D32" s="8">
        <v>42787</v>
      </c>
      <c r="E32" t="s">
        <v>161</v>
      </c>
      <c r="F32">
        <v>74599</v>
      </c>
      <c r="G32" t="s">
        <v>173</v>
      </c>
      <c r="H32" t="s">
        <v>163</v>
      </c>
      <c r="I32">
        <v>4000</v>
      </c>
      <c r="J32">
        <v>30808</v>
      </c>
      <c r="K32">
        <v>1981</v>
      </c>
      <c r="L32">
        <v>12</v>
      </c>
      <c r="M32" t="s">
        <v>164</v>
      </c>
      <c r="N32">
        <v>90411</v>
      </c>
      <c r="O32" t="s">
        <v>165</v>
      </c>
      <c r="P32" t="s">
        <v>166</v>
      </c>
      <c r="Q32" t="s">
        <v>166</v>
      </c>
      <c r="R32">
        <v>8907</v>
      </c>
      <c r="S32" t="s">
        <v>260</v>
      </c>
      <c r="T32" t="s">
        <v>166</v>
      </c>
      <c r="U32" t="s">
        <v>205</v>
      </c>
      <c r="V32" t="s">
        <v>262</v>
      </c>
      <c r="X32" t="s">
        <v>256</v>
      </c>
      <c r="Y32">
        <v>45</v>
      </c>
      <c r="Z32" s="8">
        <v>42779</v>
      </c>
      <c r="AA32">
        <v>46160</v>
      </c>
      <c r="AB32" t="s">
        <v>197</v>
      </c>
      <c r="AC32">
        <v>27.58</v>
      </c>
      <c r="AD32" t="s">
        <v>171</v>
      </c>
      <c r="AE32">
        <v>2017</v>
      </c>
      <c r="AF32">
        <v>2</v>
      </c>
      <c r="AG32" s="10" t="s">
        <v>41</v>
      </c>
      <c r="AH32" s="10">
        <f t="shared" si="0"/>
        <v>27.58</v>
      </c>
    </row>
    <row r="33" spans="1:34" hidden="1" x14ac:dyDescent="0.25">
      <c r="A33" t="s">
        <v>159</v>
      </c>
      <c r="B33" t="s">
        <v>264</v>
      </c>
      <c r="C33" s="8">
        <v>42779</v>
      </c>
      <c r="D33" s="8">
        <v>42787</v>
      </c>
      <c r="E33" t="s">
        <v>161</v>
      </c>
      <c r="F33">
        <v>74599</v>
      </c>
      <c r="G33" t="s">
        <v>173</v>
      </c>
      <c r="H33" t="s">
        <v>163</v>
      </c>
      <c r="I33">
        <v>4000</v>
      </c>
      <c r="J33">
        <v>30808</v>
      </c>
      <c r="K33">
        <v>1981</v>
      </c>
      <c r="L33">
        <v>12</v>
      </c>
      <c r="M33" t="s">
        <v>164</v>
      </c>
      <c r="N33">
        <v>90411</v>
      </c>
      <c r="O33" t="s">
        <v>165</v>
      </c>
      <c r="P33" t="s">
        <v>166</v>
      </c>
      <c r="Q33" t="s">
        <v>166</v>
      </c>
      <c r="R33">
        <v>8907</v>
      </c>
      <c r="S33" t="s">
        <v>260</v>
      </c>
      <c r="T33" t="s">
        <v>166</v>
      </c>
      <c r="U33" t="s">
        <v>217</v>
      </c>
      <c r="V33" t="s">
        <v>262</v>
      </c>
      <c r="X33" t="s">
        <v>256</v>
      </c>
      <c r="Y33">
        <v>46</v>
      </c>
      <c r="Z33" s="8">
        <v>42779</v>
      </c>
      <c r="AA33">
        <v>36871</v>
      </c>
      <c r="AB33" t="s">
        <v>197</v>
      </c>
      <c r="AC33">
        <v>22.03</v>
      </c>
      <c r="AD33" t="s">
        <v>171</v>
      </c>
      <c r="AE33">
        <v>2017</v>
      </c>
      <c r="AF33">
        <v>2</v>
      </c>
      <c r="AG33" s="10" t="s">
        <v>41</v>
      </c>
      <c r="AH33" s="10">
        <f t="shared" si="0"/>
        <v>22.03</v>
      </c>
    </row>
    <row r="34" spans="1:34" hidden="1" x14ac:dyDescent="0.25">
      <c r="A34" t="s">
        <v>159</v>
      </c>
      <c r="B34" t="s">
        <v>265</v>
      </c>
      <c r="C34" s="8">
        <v>42779</v>
      </c>
      <c r="D34" s="8">
        <v>42789</v>
      </c>
      <c r="E34" t="s">
        <v>161</v>
      </c>
      <c r="F34">
        <v>74225</v>
      </c>
      <c r="G34" t="s">
        <v>266</v>
      </c>
      <c r="H34" t="s">
        <v>163</v>
      </c>
      <c r="I34">
        <v>4000</v>
      </c>
      <c r="J34">
        <v>30808</v>
      </c>
      <c r="K34">
        <v>1981</v>
      </c>
      <c r="L34">
        <v>12</v>
      </c>
      <c r="M34" t="s">
        <v>164</v>
      </c>
      <c r="N34">
        <v>90411</v>
      </c>
      <c r="O34" t="s">
        <v>165</v>
      </c>
      <c r="P34" t="s">
        <v>179</v>
      </c>
      <c r="Q34" t="s">
        <v>166</v>
      </c>
      <c r="R34">
        <v>592</v>
      </c>
      <c r="S34" t="s">
        <v>267</v>
      </c>
      <c r="T34" t="s">
        <v>166</v>
      </c>
      <c r="U34" t="s">
        <v>268</v>
      </c>
      <c r="V34" t="s">
        <v>269</v>
      </c>
      <c r="X34" t="s">
        <v>270</v>
      </c>
      <c r="Y34">
        <v>8</v>
      </c>
      <c r="Z34" s="8">
        <v>42779</v>
      </c>
      <c r="AA34">
        <v>500000</v>
      </c>
      <c r="AB34" t="s">
        <v>197</v>
      </c>
      <c r="AC34">
        <v>298.74</v>
      </c>
      <c r="AD34" t="s">
        <v>171</v>
      </c>
      <c r="AE34">
        <v>2017</v>
      </c>
      <c r="AF34">
        <v>2</v>
      </c>
      <c r="AG34" s="10" t="s">
        <v>41</v>
      </c>
      <c r="AH34" s="10">
        <f t="shared" si="0"/>
        <v>298.74</v>
      </c>
    </row>
    <row r="35" spans="1:34" hidden="1" x14ac:dyDescent="0.25">
      <c r="A35" t="s">
        <v>159</v>
      </c>
      <c r="B35" t="s">
        <v>271</v>
      </c>
      <c r="C35" s="8">
        <v>42779</v>
      </c>
      <c r="D35" s="8">
        <v>42789</v>
      </c>
      <c r="E35" t="s">
        <v>161</v>
      </c>
      <c r="F35">
        <v>74599</v>
      </c>
      <c r="G35" t="s">
        <v>173</v>
      </c>
      <c r="H35" t="s">
        <v>163</v>
      </c>
      <c r="I35">
        <v>4000</v>
      </c>
      <c r="J35">
        <v>30808</v>
      </c>
      <c r="K35">
        <v>1981</v>
      </c>
      <c r="L35">
        <v>12</v>
      </c>
      <c r="M35" t="s">
        <v>164</v>
      </c>
      <c r="N35">
        <v>90411</v>
      </c>
      <c r="O35" t="s">
        <v>165</v>
      </c>
      <c r="P35" t="s">
        <v>179</v>
      </c>
      <c r="Q35" t="s">
        <v>166</v>
      </c>
      <c r="R35">
        <v>592</v>
      </c>
      <c r="S35" t="s">
        <v>267</v>
      </c>
      <c r="T35" t="s">
        <v>166</v>
      </c>
      <c r="U35" t="s">
        <v>205</v>
      </c>
      <c r="V35" t="s">
        <v>269</v>
      </c>
      <c r="X35" t="s">
        <v>270</v>
      </c>
      <c r="Y35">
        <v>9</v>
      </c>
      <c r="Z35" s="8">
        <v>42779</v>
      </c>
      <c r="AA35">
        <v>46160</v>
      </c>
      <c r="AB35" t="s">
        <v>197</v>
      </c>
      <c r="AC35">
        <v>27.58</v>
      </c>
      <c r="AD35" t="s">
        <v>171</v>
      </c>
      <c r="AE35">
        <v>2017</v>
      </c>
      <c r="AF35">
        <v>2</v>
      </c>
      <c r="AG35" s="10" t="s">
        <v>41</v>
      </c>
      <c r="AH35" s="10">
        <f t="shared" si="0"/>
        <v>27.58</v>
      </c>
    </row>
    <row r="36" spans="1:34" hidden="1" x14ac:dyDescent="0.25">
      <c r="A36" t="s">
        <v>159</v>
      </c>
      <c r="B36" t="s">
        <v>272</v>
      </c>
      <c r="C36" s="8">
        <v>42779</v>
      </c>
      <c r="D36" s="8">
        <v>42789</v>
      </c>
      <c r="E36" t="s">
        <v>161</v>
      </c>
      <c r="F36">
        <v>74599</v>
      </c>
      <c r="G36" t="s">
        <v>173</v>
      </c>
      <c r="H36" t="s">
        <v>163</v>
      </c>
      <c r="I36">
        <v>4000</v>
      </c>
      <c r="J36">
        <v>30808</v>
      </c>
      <c r="K36">
        <v>1981</v>
      </c>
      <c r="L36">
        <v>12</v>
      </c>
      <c r="M36" t="s">
        <v>164</v>
      </c>
      <c r="N36">
        <v>90411</v>
      </c>
      <c r="O36" t="s">
        <v>165</v>
      </c>
      <c r="P36" t="s">
        <v>179</v>
      </c>
      <c r="Q36" t="s">
        <v>166</v>
      </c>
      <c r="R36">
        <v>592</v>
      </c>
      <c r="S36" t="s">
        <v>267</v>
      </c>
      <c r="T36" t="s">
        <v>166</v>
      </c>
      <c r="U36" t="s">
        <v>273</v>
      </c>
      <c r="V36" t="s">
        <v>269</v>
      </c>
      <c r="X36" t="s">
        <v>270</v>
      </c>
      <c r="Y36">
        <v>10</v>
      </c>
      <c r="Z36" s="8">
        <v>42779</v>
      </c>
      <c r="AA36">
        <v>235537</v>
      </c>
      <c r="AB36" t="s">
        <v>197</v>
      </c>
      <c r="AC36">
        <v>140.72999999999999</v>
      </c>
      <c r="AD36" t="s">
        <v>171</v>
      </c>
      <c r="AE36">
        <v>2017</v>
      </c>
      <c r="AF36">
        <v>2</v>
      </c>
      <c r="AG36" s="10" t="s">
        <v>41</v>
      </c>
      <c r="AH36" s="10">
        <f t="shared" si="0"/>
        <v>140.72999999999999</v>
      </c>
    </row>
    <row r="37" spans="1:34" hidden="1" x14ac:dyDescent="0.25">
      <c r="A37" t="s">
        <v>159</v>
      </c>
      <c r="B37" t="s">
        <v>274</v>
      </c>
      <c r="C37" s="8">
        <v>42780</v>
      </c>
      <c r="D37" s="8">
        <v>42787</v>
      </c>
      <c r="E37" t="s">
        <v>161</v>
      </c>
      <c r="F37">
        <v>71620</v>
      </c>
      <c r="G37" t="s">
        <v>209</v>
      </c>
      <c r="H37" t="s">
        <v>163</v>
      </c>
      <c r="I37">
        <v>4000</v>
      </c>
      <c r="J37">
        <v>30808</v>
      </c>
      <c r="K37">
        <v>1981</v>
      </c>
      <c r="L37">
        <v>12</v>
      </c>
      <c r="M37" t="s">
        <v>164</v>
      </c>
      <c r="N37">
        <v>90411</v>
      </c>
      <c r="O37" t="s">
        <v>165</v>
      </c>
      <c r="P37" t="s">
        <v>166</v>
      </c>
      <c r="Q37" t="s">
        <v>166</v>
      </c>
      <c r="R37">
        <v>8907</v>
      </c>
      <c r="S37" t="s">
        <v>260</v>
      </c>
      <c r="T37" t="s">
        <v>166</v>
      </c>
      <c r="U37" t="s">
        <v>275</v>
      </c>
      <c r="V37" t="s">
        <v>276</v>
      </c>
      <c r="X37" t="s">
        <v>277</v>
      </c>
      <c r="Y37">
        <v>8</v>
      </c>
      <c r="Z37" s="8">
        <v>42780</v>
      </c>
      <c r="AA37">
        <v>420100</v>
      </c>
      <c r="AB37" t="s">
        <v>197</v>
      </c>
      <c r="AC37">
        <v>251</v>
      </c>
      <c r="AD37" t="s">
        <v>171</v>
      </c>
      <c r="AE37">
        <v>2017</v>
      </c>
      <c r="AF37">
        <v>2</v>
      </c>
      <c r="AG37" s="10" t="s">
        <v>41</v>
      </c>
      <c r="AH37" s="10">
        <f t="shared" si="0"/>
        <v>251</v>
      </c>
    </row>
    <row r="38" spans="1:34" hidden="1" x14ac:dyDescent="0.25">
      <c r="A38" t="s">
        <v>159</v>
      </c>
      <c r="B38" t="s">
        <v>278</v>
      </c>
      <c r="C38" s="8">
        <v>42780</v>
      </c>
      <c r="D38" s="8">
        <v>42787</v>
      </c>
      <c r="E38" t="s">
        <v>161</v>
      </c>
      <c r="F38">
        <v>74599</v>
      </c>
      <c r="G38" t="s">
        <v>173</v>
      </c>
      <c r="H38" t="s">
        <v>163</v>
      </c>
      <c r="I38">
        <v>4000</v>
      </c>
      <c r="J38">
        <v>30808</v>
      </c>
      <c r="K38">
        <v>1981</v>
      </c>
      <c r="L38">
        <v>12</v>
      </c>
      <c r="M38" t="s">
        <v>164</v>
      </c>
      <c r="N38">
        <v>90411</v>
      </c>
      <c r="O38" t="s">
        <v>165</v>
      </c>
      <c r="P38" t="s">
        <v>166</v>
      </c>
      <c r="Q38" t="s">
        <v>166</v>
      </c>
      <c r="R38">
        <v>8907</v>
      </c>
      <c r="S38" t="s">
        <v>260</v>
      </c>
      <c r="T38" t="s">
        <v>166</v>
      </c>
      <c r="U38" t="s">
        <v>215</v>
      </c>
      <c r="V38" t="s">
        <v>276</v>
      </c>
      <c r="X38" t="s">
        <v>277</v>
      </c>
      <c r="Y38">
        <v>9</v>
      </c>
      <c r="Z38" s="8">
        <v>42780</v>
      </c>
      <c r="AA38">
        <v>46160</v>
      </c>
      <c r="AB38" t="s">
        <v>197</v>
      </c>
      <c r="AC38">
        <v>27.58</v>
      </c>
      <c r="AD38" t="s">
        <v>171</v>
      </c>
      <c r="AE38">
        <v>2017</v>
      </c>
      <c r="AF38">
        <v>2</v>
      </c>
      <c r="AG38" s="10" t="s">
        <v>41</v>
      </c>
      <c r="AH38" s="10">
        <f t="shared" si="0"/>
        <v>27.58</v>
      </c>
    </row>
    <row r="39" spans="1:34" hidden="1" x14ac:dyDescent="0.25">
      <c r="A39" t="s">
        <v>159</v>
      </c>
      <c r="B39" t="s">
        <v>279</v>
      </c>
      <c r="C39" s="8">
        <v>42780</v>
      </c>
      <c r="D39" s="8">
        <v>42787</v>
      </c>
      <c r="E39" t="s">
        <v>161</v>
      </c>
      <c r="F39">
        <v>74599</v>
      </c>
      <c r="G39" t="s">
        <v>173</v>
      </c>
      <c r="H39" t="s">
        <v>163</v>
      </c>
      <c r="I39">
        <v>4000</v>
      </c>
      <c r="J39">
        <v>30808</v>
      </c>
      <c r="K39">
        <v>1981</v>
      </c>
      <c r="L39">
        <v>12</v>
      </c>
      <c r="M39" t="s">
        <v>164</v>
      </c>
      <c r="N39">
        <v>90411</v>
      </c>
      <c r="O39" t="s">
        <v>165</v>
      </c>
      <c r="P39" t="s">
        <v>166</v>
      </c>
      <c r="Q39" t="s">
        <v>166</v>
      </c>
      <c r="R39">
        <v>8907</v>
      </c>
      <c r="S39" t="s">
        <v>260</v>
      </c>
      <c r="T39" t="s">
        <v>166</v>
      </c>
      <c r="U39" t="s">
        <v>217</v>
      </c>
      <c r="V39" t="s">
        <v>276</v>
      </c>
      <c r="X39" t="s">
        <v>277</v>
      </c>
      <c r="Y39">
        <v>10</v>
      </c>
      <c r="Z39" s="8">
        <v>42780</v>
      </c>
      <c r="AA39">
        <v>36871</v>
      </c>
      <c r="AB39" t="s">
        <v>197</v>
      </c>
      <c r="AC39">
        <v>22.03</v>
      </c>
      <c r="AD39" t="s">
        <v>171</v>
      </c>
      <c r="AE39">
        <v>2017</v>
      </c>
      <c r="AF39">
        <v>2</v>
      </c>
      <c r="AG39" s="10" t="s">
        <v>41</v>
      </c>
      <c r="AH39" s="10">
        <f t="shared" si="0"/>
        <v>22.03</v>
      </c>
    </row>
    <row r="40" spans="1:34" hidden="1" x14ac:dyDescent="0.25">
      <c r="A40" t="s">
        <v>159</v>
      </c>
      <c r="B40" t="s">
        <v>280</v>
      </c>
      <c r="C40" s="8">
        <v>42781</v>
      </c>
      <c r="D40" s="8">
        <v>42787</v>
      </c>
      <c r="E40" t="s">
        <v>161</v>
      </c>
      <c r="F40">
        <v>71620</v>
      </c>
      <c r="G40" t="s">
        <v>209</v>
      </c>
      <c r="H40" t="s">
        <v>163</v>
      </c>
      <c r="I40">
        <v>4000</v>
      </c>
      <c r="J40">
        <v>30808</v>
      </c>
      <c r="K40">
        <v>1981</v>
      </c>
      <c r="L40">
        <v>12</v>
      </c>
      <c r="M40" t="s">
        <v>164</v>
      </c>
      <c r="N40">
        <v>90411</v>
      </c>
      <c r="O40" t="s">
        <v>165</v>
      </c>
      <c r="P40" t="s">
        <v>166</v>
      </c>
      <c r="Q40" t="s">
        <v>166</v>
      </c>
      <c r="R40">
        <v>4559</v>
      </c>
      <c r="S40" t="s">
        <v>281</v>
      </c>
      <c r="T40" t="s">
        <v>166</v>
      </c>
      <c r="U40" t="s">
        <v>282</v>
      </c>
      <c r="V40" t="s">
        <v>283</v>
      </c>
      <c r="X40" t="s">
        <v>284</v>
      </c>
      <c r="Y40">
        <v>13</v>
      </c>
      <c r="Z40" s="8">
        <v>42781</v>
      </c>
      <c r="AA40">
        <v>420100</v>
      </c>
      <c r="AB40" t="s">
        <v>197</v>
      </c>
      <c r="AC40">
        <v>251</v>
      </c>
      <c r="AD40" t="s">
        <v>171</v>
      </c>
      <c r="AE40">
        <v>2017</v>
      </c>
      <c r="AF40">
        <v>2</v>
      </c>
      <c r="AH40" s="10">
        <f t="shared" si="0"/>
        <v>251</v>
      </c>
    </row>
    <row r="41" spans="1:34" hidden="1" x14ac:dyDescent="0.25">
      <c r="A41" t="s">
        <v>159</v>
      </c>
      <c r="B41" t="s">
        <v>285</v>
      </c>
      <c r="C41" s="8">
        <v>42781</v>
      </c>
      <c r="D41" s="8">
        <v>42787</v>
      </c>
      <c r="E41" t="s">
        <v>161</v>
      </c>
      <c r="F41">
        <v>74599</v>
      </c>
      <c r="G41" t="s">
        <v>173</v>
      </c>
      <c r="H41" t="s">
        <v>163</v>
      </c>
      <c r="I41">
        <v>4000</v>
      </c>
      <c r="J41">
        <v>30808</v>
      </c>
      <c r="K41">
        <v>1981</v>
      </c>
      <c r="L41">
        <v>12</v>
      </c>
      <c r="M41" t="s">
        <v>164</v>
      </c>
      <c r="N41">
        <v>90411</v>
      </c>
      <c r="O41" t="s">
        <v>165</v>
      </c>
      <c r="P41" t="s">
        <v>166</v>
      </c>
      <c r="Q41" t="s">
        <v>166</v>
      </c>
      <c r="R41">
        <v>4559</v>
      </c>
      <c r="S41" t="s">
        <v>281</v>
      </c>
      <c r="T41" t="s">
        <v>166</v>
      </c>
      <c r="U41" t="s">
        <v>286</v>
      </c>
      <c r="V41" t="s">
        <v>283</v>
      </c>
      <c r="X41" t="s">
        <v>284</v>
      </c>
      <c r="Y41">
        <v>15</v>
      </c>
      <c r="Z41" s="8">
        <v>42781</v>
      </c>
      <c r="AA41">
        <v>46160</v>
      </c>
      <c r="AB41" t="s">
        <v>197</v>
      </c>
      <c r="AC41">
        <v>27.58</v>
      </c>
      <c r="AD41" t="s">
        <v>171</v>
      </c>
      <c r="AE41">
        <v>2017</v>
      </c>
      <c r="AF41">
        <v>2</v>
      </c>
      <c r="AG41" s="10" t="s">
        <v>49</v>
      </c>
      <c r="AH41" s="10">
        <f t="shared" si="0"/>
        <v>27.58</v>
      </c>
    </row>
    <row r="42" spans="1:34" hidden="1" x14ac:dyDescent="0.25">
      <c r="A42" t="s">
        <v>159</v>
      </c>
      <c r="B42" t="s">
        <v>287</v>
      </c>
      <c r="C42" s="8">
        <v>42781</v>
      </c>
      <c r="D42" s="8">
        <v>42787</v>
      </c>
      <c r="E42" t="s">
        <v>161</v>
      </c>
      <c r="F42">
        <v>74599</v>
      </c>
      <c r="G42" t="s">
        <v>173</v>
      </c>
      <c r="H42" t="s">
        <v>163</v>
      </c>
      <c r="I42">
        <v>4000</v>
      </c>
      <c r="J42">
        <v>30808</v>
      </c>
      <c r="K42">
        <v>1981</v>
      </c>
      <c r="L42">
        <v>12</v>
      </c>
      <c r="M42" t="s">
        <v>164</v>
      </c>
      <c r="N42">
        <v>90411</v>
      </c>
      <c r="O42" t="s">
        <v>165</v>
      </c>
      <c r="P42" t="s">
        <v>166</v>
      </c>
      <c r="Q42" t="s">
        <v>166</v>
      </c>
      <c r="R42">
        <v>4559</v>
      </c>
      <c r="S42" t="s">
        <v>281</v>
      </c>
      <c r="T42" t="s">
        <v>166</v>
      </c>
      <c r="U42" t="s">
        <v>217</v>
      </c>
      <c r="V42" t="s">
        <v>283</v>
      </c>
      <c r="X42" t="s">
        <v>284</v>
      </c>
      <c r="Y42">
        <v>16</v>
      </c>
      <c r="Z42" s="8">
        <v>42781</v>
      </c>
      <c r="AA42">
        <v>36871</v>
      </c>
      <c r="AB42" t="s">
        <v>197</v>
      </c>
      <c r="AC42">
        <v>22.03</v>
      </c>
      <c r="AD42" t="s">
        <v>171</v>
      </c>
      <c r="AE42">
        <v>2017</v>
      </c>
      <c r="AF42">
        <v>2</v>
      </c>
      <c r="AG42" s="10" t="s">
        <v>49</v>
      </c>
      <c r="AH42" s="10">
        <f t="shared" si="0"/>
        <v>22.03</v>
      </c>
    </row>
    <row r="43" spans="1:34" hidden="1" x14ac:dyDescent="0.25">
      <c r="A43" t="s">
        <v>159</v>
      </c>
      <c r="B43" t="s">
        <v>288</v>
      </c>
      <c r="C43" s="8">
        <v>42786</v>
      </c>
      <c r="D43" s="8">
        <v>42789</v>
      </c>
      <c r="E43" t="s">
        <v>161</v>
      </c>
      <c r="F43">
        <v>71620</v>
      </c>
      <c r="G43" t="s">
        <v>209</v>
      </c>
      <c r="H43" t="s">
        <v>163</v>
      </c>
      <c r="I43">
        <v>4000</v>
      </c>
      <c r="J43">
        <v>30808</v>
      </c>
      <c r="K43">
        <v>1981</v>
      </c>
      <c r="L43">
        <v>12</v>
      </c>
      <c r="M43" t="s">
        <v>164</v>
      </c>
      <c r="N43">
        <v>90411</v>
      </c>
      <c r="O43" t="s">
        <v>165</v>
      </c>
      <c r="P43" t="s">
        <v>166</v>
      </c>
      <c r="Q43" t="s">
        <v>166</v>
      </c>
      <c r="R43">
        <v>1164</v>
      </c>
      <c r="S43" t="s">
        <v>253</v>
      </c>
      <c r="T43" t="s">
        <v>166</v>
      </c>
      <c r="U43" t="s">
        <v>289</v>
      </c>
      <c r="V43" t="s">
        <v>290</v>
      </c>
      <c r="X43" t="s">
        <v>291</v>
      </c>
      <c r="Y43">
        <v>9</v>
      </c>
      <c r="Z43" s="8">
        <v>42786</v>
      </c>
      <c r="AA43">
        <v>336000</v>
      </c>
      <c r="AB43" t="s">
        <v>197</v>
      </c>
      <c r="AC43">
        <v>200.75</v>
      </c>
      <c r="AD43" t="s">
        <v>171</v>
      </c>
      <c r="AE43">
        <v>2017</v>
      </c>
      <c r="AF43">
        <v>2</v>
      </c>
      <c r="AG43" s="10" t="s">
        <v>49</v>
      </c>
      <c r="AH43" s="10">
        <f t="shared" si="0"/>
        <v>200.75</v>
      </c>
    </row>
    <row r="44" spans="1:34" hidden="1" x14ac:dyDescent="0.25">
      <c r="A44" t="s">
        <v>159</v>
      </c>
      <c r="B44" t="s">
        <v>292</v>
      </c>
      <c r="C44" s="8">
        <v>42786</v>
      </c>
      <c r="D44" s="8">
        <v>42789</v>
      </c>
      <c r="E44" t="s">
        <v>161</v>
      </c>
      <c r="F44">
        <v>74599</v>
      </c>
      <c r="G44" t="s">
        <v>173</v>
      </c>
      <c r="H44" t="s">
        <v>163</v>
      </c>
      <c r="I44">
        <v>4000</v>
      </c>
      <c r="J44">
        <v>30808</v>
      </c>
      <c r="K44">
        <v>1981</v>
      </c>
      <c r="L44">
        <v>12</v>
      </c>
      <c r="M44" t="s">
        <v>164</v>
      </c>
      <c r="N44">
        <v>90411</v>
      </c>
      <c r="O44" t="s">
        <v>165</v>
      </c>
      <c r="P44" t="s">
        <v>166</v>
      </c>
      <c r="Q44" t="s">
        <v>166</v>
      </c>
      <c r="R44">
        <v>1164</v>
      </c>
      <c r="S44" t="s">
        <v>253</v>
      </c>
      <c r="T44" t="s">
        <v>166</v>
      </c>
      <c r="U44" t="s">
        <v>293</v>
      </c>
      <c r="V44" t="s">
        <v>290</v>
      </c>
      <c r="X44" t="s">
        <v>291</v>
      </c>
      <c r="Y44">
        <v>11</v>
      </c>
      <c r="Z44" s="8">
        <v>42786</v>
      </c>
      <c r="AA44">
        <v>46160</v>
      </c>
      <c r="AB44" t="s">
        <v>197</v>
      </c>
      <c r="AC44">
        <v>27.58</v>
      </c>
      <c r="AD44" t="s">
        <v>171</v>
      </c>
      <c r="AE44">
        <v>2017</v>
      </c>
      <c r="AF44">
        <v>2</v>
      </c>
      <c r="AG44" s="10" t="s">
        <v>49</v>
      </c>
      <c r="AH44" s="10">
        <f t="shared" si="0"/>
        <v>27.58</v>
      </c>
    </row>
    <row r="45" spans="1:34" hidden="1" x14ac:dyDescent="0.25">
      <c r="A45" t="s">
        <v>159</v>
      </c>
      <c r="B45" t="s">
        <v>294</v>
      </c>
      <c r="C45" s="8">
        <v>42786</v>
      </c>
      <c r="D45" s="8">
        <v>42789</v>
      </c>
      <c r="E45" t="s">
        <v>161</v>
      </c>
      <c r="F45">
        <v>71620</v>
      </c>
      <c r="G45" t="s">
        <v>209</v>
      </c>
      <c r="H45" t="s">
        <v>163</v>
      </c>
      <c r="I45">
        <v>4000</v>
      </c>
      <c r="J45">
        <v>30808</v>
      </c>
      <c r="K45">
        <v>1981</v>
      </c>
      <c r="L45">
        <v>12</v>
      </c>
      <c r="M45" t="s">
        <v>164</v>
      </c>
      <c r="N45">
        <v>90411</v>
      </c>
      <c r="O45" t="s">
        <v>165</v>
      </c>
      <c r="P45" t="s">
        <v>166</v>
      </c>
      <c r="Q45" t="s">
        <v>166</v>
      </c>
      <c r="R45">
        <v>8907</v>
      </c>
      <c r="S45" t="s">
        <v>260</v>
      </c>
      <c r="T45" t="s">
        <v>166</v>
      </c>
      <c r="U45" t="s">
        <v>295</v>
      </c>
      <c r="V45" t="s">
        <v>296</v>
      </c>
      <c r="X45" t="s">
        <v>291</v>
      </c>
      <c r="Y45">
        <v>10</v>
      </c>
      <c r="Z45" s="8">
        <v>42786</v>
      </c>
      <c r="AA45">
        <v>336000</v>
      </c>
      <c r="AB45" t="s">
        <v>197</v>
      </c>
      <c r="AC45">
        <v>200.75</v>
      </c>
      <c r="AD45" t="s">
        <v>171</v>
      </c>
      <c r="AE45">
        <v>2017</v>
      </c>
      <c r="AF45">
        <v>2</v>
      </c>
      <c r="AG45" s="10" t="s">
        <v>49</v>
      </c>
      <c r="AH45" s="10">
        <f t="shared" si="0"/>
        <v>200.75</v>
      </c>
    </row>
    <row r="46" spans="1:34" hidden="1" x14ac:dyDescent="0.25">
      <c r="A46" t="s">
        <v>159</v>
      </c>
      <c r="B46" t="s">
        <v>297</v>
      </c>
      <c r="C46" s="8">
        <v>42786</v>
      </c>
      <c r="D46" s="8">
        <v>42789</v>
      </c>
      <c r="E46" t="s">
        <v>161</v>
      </c>
      <c r="F46">
        <v>74599</v>
      </c>
      <c r="G46" t="s">
        <v>173</v>
      </c>
      <c r="H46" t="s">
        <v>163</v>
      </c>
      <c r="I46">
        <v>4000</v>
      </c>
      <c r="J46">
        <v>30808</v>
      </c>
      <c r="K46">
        <v>1981</v>
      </c>
      <c r="L46">
        <v>12</v>
      </c>
      <c r="M46" t="s">
        <v>164</v>
      </c>
      <c r="N46">
        <v>90411</v>
      </c>
      <c r="O46" t="s">
        <v>165</v>
      </c>
      <c r="P46" t="s">
        <v>166</v>
      </c>
      <c r="Q46" t="s">
        <v>166</v>
      </c>
      <c r="R46">
        <v>8907</v>
      </c>
      <c r="S46" t="s">
        <v>260</v>
      </c>
      <c r="T46" t="s">
        <v>166</v>
      </c>
      <c r="U46" t="s">
        <v>215</v>
      </c>
      <c r="V46" t="s">
        <v>296</v>
      </c>
      <c r="X46" t="s">
        <v>291</v>
      </c>
      <c r="Y46">
        <v>12</v>
      </c>
      <c r="Z46" s="8">
        <v>42786</v>
      </c>
      <c r="AA46">
        <v>46160</v>
      </c>
      <c r="AB46" t="s">
        <v>197</v>
      </c>
      <c r="AC46">
        <v>27.58</v>
      </c>
      <c r="AD46" t="s">
        <v>171</v>
      </c>
      <c r="AE46">
        <v>2017</v>
      </c>
      <c r="AF46">
        <v>2</v>
      </c>
      <c r="AG46" s="10" t="s">
        <v>49</v>
      </c>
      <c r="AH46" s="10">
        <f t="shared" si="0"/>
        <v>27.58</v>
      </c>
    </row>
    <row r="47" spans="1:34" hidden="1" x14ac:dyDescent="0.25">
      <c r="A47" t="s">
        <v>159</v>
      </c>
      <c r="B47" t="s">
        <v>298</v>
      </c>
      <c r="C47" s="8">
        <v>42787</v>
      </c>
      <c r="D47" s="8">
        <v>42788</v>
      </c>
      <c r="E47" t="s">
        <v>161</v>
      </c>
      <c r="F47">
        <v>71605</v>
      </c>
      <c r="G47" t="s">
        <v>299</v>
      </c>
      <c r="H47" t="s">
        <v>163</v>
      </c>
      <c r="I47">
        <v>4000</v>
      </c>
      <c r="J47">
        <v>30808</v>
      </c>
      <c r="K47">
        <v>1981</v>
      </c>
      <c r="L47">
        <v>12</v>
      </c>
      <c r="M47" t="s">
        <v>164</v>
      </c>
      <c r="N47">
        <v>90411</v>
      </c>
      <c r="O47" t="s">
        <v>165</v>
      </c>
      <c r="P47" t="s">
        <v>179</v>
      </c>
      <c r="Q47" t="s">
        <v>166</v>
      </c>
      <c r="R47">
        <v>3493</v>
      </c>
      <c r="S47" t="s">
        <v>300</v>
      </c>
      <c r="T47" t="s">
        <v>166</v>
      </c>
      <c r="U47" t="s">
        <v>301</v>
      </c>
      <c r="V47" t="s">
        <v>302</v>
      </c>
      <c r="X47" t="s">
        <v>303</v>
      </c>
      <c r="Y47">
        <v>25</v>
      </c>
      <c r="Z47" s="8">
        <v>42787</v>
      </c>
      <c r="AA47">
        <v>580</v>
      </c>
      <c r="AB47" t="s">
        <v>170</v>
      </c>
      <c r="AC47">
        <v>580</v>
      </c>
      <c r="AD47" t="s">
        <v>171</v>
      </c>
      <c r="AE47">
        <v>2017</v>
      </c>
      <c r="AF47">
        <v>2</v>
      </c>
      <c r="AG47" s="10" t="s">
        <v>49</v>
      </c>
      <c r="AH47" s="10">
        <f t="shared" si="0"/>
        <v>580</v>
      </c>
    </row>
    <row r="48" spans="1:34" hidden="1" x14ac:dyDescent="0.25">
      <c r="A48" t="s">
        <v>159</v>
      </c>
      <c r="B48" t="s">
        <v>304</v>
      </c>
      <c r="C48" s="8">
        <v>42787</v>
      </c>
      <c r="D48" s="8">
        <v>42788</v>
      </c>
      <c r="E48" t="s">
        <v>161</v>
      </c>
      <c r="F48">
        <v>74599</v>
      </c>
      <c r="G48" t="s">
        <v>173</v>
      </c>
      <c r="H48" t="s">
        <v>163</v>
      </c>
      <c r="I48">
        <v>4000</v>
      </c>
      <c r="J48">
        <v>30808</v>
      </c>
      <c r="K48">
        <v>1981</v>
      </c>
      <c r="L48">
        <v>12</v>
      </c>
      <c r="M48" t="s">
        <v>164</v>
      </c>
      <c r="N48">
        <v>90411</v>
      </c>
      <c r="O48" t="s">
        <v>165</v>
      </c>
      <c r="P48" t="s">
        <v>179</v>
      </c>
      <c r="Q48" t="s">
        <v>166</v>
      </c>
      <c r="R48">
        <v>3493</v>
      </c>
      <c r="S48" t="s">
        <v>300</v>
      </c>
      <c r="T48" t="s">
        <v>166</v>
      </c>
      <c r="U48" t="s">
        <v>174</v>
      </c>
      <c r="V48" t="s">
        <v>302</v>
      </c>
      <c r="X48" t="s">
        <v>303</v>
      </c>
      <c r="Y48">
        <v>29</v>
      </c>
      <c r="Z48" s="8">
        <v>42787</v>
      </c>
      <c r="AA48">
        <v>27.58</v>
      </c>
      <c r="AB48" t="s">
        <v>170</v>
      </c>
      <c r="AC48">
        <v>27.58</v>
      </c>
      <c r="AD48" t="s">
        <v>171</v>
      </c>
      <c r="AE48">
        <v>2017</v>
      </c>
      <c r="AF48">
        <v>2</v>
      </c>
      <c r="AG48" s="10" t="s">
        <v>49</v>
      </c>
      <c r="AH48" s="10">
        <f t="shared" si="0"/>
        <v>27.58</v>
      </c>
    </row>
    <row r="49" spans="1:34" hidden="1" x14ac:dyDescent="0.25">
      <c r="A49" t="s">
        <v>159</v>
      </c>
      <c r="B49" t="s">
        <v>305</v>
      </c>
      <c r="C49" s="8">
        <v>42787</v>
      </c>
      <c r="D49" s="8">
        <v>42788</v>
      </c>
      <c r="E49" t="s">
        <v>161</v>
      </c>
      <c r="F49">
        <v>74599</v>
      </c>
      <c r="G49" t="s">
        <v>173</v>
      </c>
      <c r="H49" t="s">
        <v>163</v>
      </c>
      <c r="I49">
        <v>4000</v>
      </c>
      <c r="J49">
        <v>30808</v>
      </c>
      <c r="K49">
        <v>1981</v>
      </c>
      <c r="L49">
        <v>12</v>
      </c>
      <c r="M49" t="s">
        <v>164</v>
      </c>
      <c r="N49">
        <v>90411</v>
      </c>
      <c r="O49" t="s">
        <v>165</v>
      </c>
      <c r="P49" t="s">
        <v>179</v>
      </c>
      <c r="Q49" t="s">
        <v>166</v>
      </c>
      <c r="R49">
        <v>3493</v>
      </c>
      <c r="S49" t="s">
        <v>300</v>
      </c>
      <c r="T49" t="s">
        <v>166</v>
      </c>
      <c r="U49" t="s">
        <v>189</v>
      </c>
      <c r="V49" t="s">
        <v>302</v>
      </c>
      <c r="X49" t="s">
        <v>303</v>
      </c>
      <c r="Y49">
        <v>30</v>
      </c>
      <c r="Z49" s="8">
        <v>42787</v>
      </c>
      <c r="AA49">
        <v>35.18</v>
      </c>
      <c r="AB49" t="s">
        <v>170</v>
      </c>
      <c r="AC49">
        <v>35.18</v>
      </c>
      <c r="AD49" t="s">
        <v>171</v>
      </c>
      <c r="AE49">
        <v>2017</v>
      </c>
      <c r="AF49">
        <v>2</v>
      </c>
      <c r="AG49" s="10" t="s">
        <v>49</v>
      </c>
      <c r="AH49" s="10">
        <f t="shared" si="0"/>
        <v>35.18</v>
      </c>
    </row>
    <row r="50" spans="1:34" x14ac:dyDescent="0.25">
      <c r="A50" t="s">
        <v>306</v>
      </c>
      <c r="B50" t="s">
        <v>307</v>
      </c>
      <c r="C50" s="8">
        <v>42747</v>
      </c>
      <c r="D50" s="8">
        <v>42747</v>
      </c>
      <c r="E50" t="s">
        <v>161</v>
      </c>
      <c r="F50">
        <v>74599</v>
      </c>
      <c r="G50" t="s">
        <v>308</v>
      </c>
      <c r="H50" t="s">
        <v>163</v>
      </c>
      <c r="I50">
        <v>4000</v>
      </c>
      <c r="J50">
        <v>30808</v>
      </c>
      <c r="K50">
        <v>1981</v>
      </c>
      <c r="L50">
        <v>12</v>
      </c>
      <c r="M50" t="s">
        <v>164</v>
      </c>
      <c r="N50">
        <v>90411</v>
      </c>
      <c r="O50" t="s">
        <v>192</v>
      </c>
      <c r="P50" t="s">
        <v>309</v>
      </c>
      <c r="U50" t="s">
        <v>310</v>
      </c>
      <c r="V50" t="s">
        <v>308</v>
      </c>
      <c r="X50">
        <v>6826699</v>
      </c>
      <c r="Y50">
        <v>1</v>
      </c>
      <c r="Z50" s="8">
        <v>42747</v>
      </c>
      <c r="AA50">
        <v>46.72</v>
      </c>
      <c r="AB50" t="s">
        <v>170</v>
      </c>
      <c r="AC50">
        <v>46.72</v>
      </c>
      <c r="AD50" t="s">
        <v>311</v>
      </c>
      <c r="AE50">
        <v>2017</v>
      </c>
      <c r="AF50">
        <v>1</v>
      </c>
      <c r="AG50" s="10" t="s">
        <v>49</v>
      </c>
      <c r="AH50" s="10">
        <f t="shared" si="0"/>
        <v>46.72</v>
      </c>
    </row>
    <row r="51" spans="1:34" x14ac:dyDescent="0.25">
      <c r="A51" t="s">
        <v>306</v>
      </c>
      <c r="B51" t="s">
        <v>312</v>
      </c>
      <c r="C51" s="8">
        <v>42747</v>
      </c>
      <c r="D51" s="8">
        <v>42747</v>
      </c>
      <c r="E51" t="s">
        <v>161</v>
      </c>
      <c r="F51">
        <v>74599</v>
      </c>
      <c r="G51" t="s">
        <v>308</v>
      </c>
      <c r="H51" t="s">
        <v>163</v>
      </c>
      <c r="I51">
        <v>4000</v>
      </c>
      <c r="J51">
        <v>30808</v>
      </c>
      <c r="K51">
        <v>1981</v>
      </c>
      <c r="L51">
        <v>12</v>
      </c>
      <c r="M51" t="s">
        <v>164</v>
      </c>
      <c r="N51">
        <v>90411</v>
      </c>
      <c r="O51" t="s">
        <v>192</v>
      </c>
      <c r="P51" t="s">
        <v>309</v>
      </c>
      <c r="U51" t="s">
        <v>310</v>
      </c>
      <c r="V51" t="s">
        <v>308</v>
      </c>
      <c r="X51">
        <v>6826699</v>
      </c>
      <c r="Y51">
        <v>10</v>
      </c>
      <c r="Z51" s="8">
        <v>42747</v>
      </c>
      <c r="AA51">
        <v>210.24</v>
      </c>
      <c r="AB51" t="s">
        <v>170</v>
      </c>
      <c r="AC51">
        <v>210.24</v>
      </c>
      <c r="AD51" t="s">
        <v>311</v>
      </c>
      <c r="AE51">
        <v>2017</v>
      </c>
      <c r="AF51">
        <v>1</v>
      </c>
      <c r="AG51" s="10" t="s">
        <v>49</v>
      </c>
      <c r="AH51" s="10">
        <f t="shared" si="0"/>
        <v>210.24</v>
      </c>
    </row>
    <row r="52" spans="1:34" x14ac:dyDescent="0.25">
      <c r="A52" t="s">
        <v>306</v>
      </c>
      <c r="B52" t="s">
        <v>313</v>
      </c>
      <c r="C52" s="8">
        <v>42747</v>
      </c>
      <c r="D52" s="8">
        <v>42760</v>
      </c>
      <c r="E52" t="s">
        <v>161</v>
      </c>
      <c r="F52">
        <v>74599</v>
      </c>
      <c r="G52" t="s">
        <v>308</v>
      </c>
      <c r="H52" t="s">
        <v>163</v>
      </c>
      <c r="I52">
        <v>4000</v>
      </c>
      <c r="J52">
        <v>30801</v>
      </c>
      <c r="K52">
        <v>1981</v>
      </c>
      <c r="L52">
        <v>12</v>
      </c>
      <c r="M52" t="s">
        <v>164</v>
      </c>
      <c r="N52">
        <v>90411</v>
      </c>
      <c r="O52" t="s">
        <v>314</v>
      </c>
      <c r="P52" t="s">
        <v>309</v>
      </c>
      <c r="U52" t="s">
        <v>315</v>
      </c>
      <c r="V52" t="s">
        <v>308</v>
      </c>
      <c r="X52">
        <v>6826704</v>
      </c>
      <c r="Y52">
        <v>1</v>
      </c>
      <c r="Z52" s="8">
        <v>42747</v>
      </c>
      <c r="AA52">
        <v>336.62</v>
      </c>
      <c r="AB52" t="s">
        <v>170</v>
      </c>
      <c r="AC52">
        <v>336.62</v>
      </c>
      <c r="AD52" t="s">
        <v>311</v>
      </c>
      <c r="AE52">
        <v>2017</v>
      </c>
      <c r="AF52">
        <v>1</v>
      </c>
      <c r="AG52" s="10" t="s">
        <v>49</v>
      </c>
      <c r="AH52" s="10">
        <f t="shared" si="0"/>
        <v>336.62</v>
      </c>
    </row>
    <row r="53" spans="1:34" x14ac:dyDescent="0.25">
      <c r="A53" t="s">
        <v>306</v>
      </c>
      <c r="B53" t="s">
        <v>316</v>
      </c>
      <c r="C53" s="8">
        <v>42747</v>
      </c>
      <c r="D53" s="8">
        <v>42760</v>
      </c>
      <c r="E53" t="s">
        <v>161</v>
      </c>
      <c r="F53">
        <v>74599</v>
      </c>
      <c r="G53" t="s">
        <v>308</v>
      </c>
      <c r="H53" t="s">
        <v>163</v>
      </c>
      <c r="I53">
        <v>4000</v>
      </c>
      <c r="J53">
        <v>30808</v>
      </c>
      <c r="K53">
        <v>1981</v>
      </c>
      <c r="L53">
        <v>12</v>
      </c>
      <c r="M53" t="s">
        <v>164</v>
      </c>
      <c r="N53">
        <v>90411</v>
      </c>
      <c r="O53" t="s">
        <v>165</v>
      </c>
      <c r="P53" t="s">
        <v>309</v>
      </c>
      <c r="U53" t="s">
        <v>315</v>
      </c>
      <c r="V53" t="s">
        <v>308</v>
      </c>
      <c r="X53">
        <v>6826704</v>
      </c>
      <c r="Y53">
        <v>12</v>
      </c>
      <c r="Z53" s="8">
        <v>42747</v>
      </c>
      <c r="AA53">
        <v>3366.2</v>
      </c>
      <c r="AB53" t="s">
        <v>170</v>
      </c>
      <c r="AC53">
        <v>3366.2</v>
      </c>
      <c r="AD53" t="s">
        <v>311</v>
      </c>
      <c r="AE53">
        <v>2017</v>
      </c>
      <c r="AF53">
        <v>1</v>
      </c>
      <c r="AG53" s="10" t="s">
        <v>49</v>
      </c>
      <c r="AH53" s="10">
        <f t="shared" si="0"/>
        <v>3366.2</v>
      </c>
    </row>
    <row r="54" spans="1:34" x14ac:dyDescent="0.25">
      <c r="A54" t="s">
        <v>306</v>
      </c>
      <c r="B54" t="s">
        <v>317</v>
      </c>
      <c r="C54" s="8">
        <v>42759</v>
      </c>
      <c r="D54" s="8">
        <v>42780</v>
      </c>
      <c r="E54" t="s">
        <v>161</v>
      </c>
      <c r="F54">
        <v>18099</v>
      </c>
      <c r="G54" t="s">
        <v>318</v>
      </c>
      <c r="H54" t="s">
        <v>163</v>
      </c>
      <c r="I54">
        <v>4000</v>
      </c>
      <c r="J54">
        <v>30808</v>
      </c>
      <c r="K54">
        <v>1981</v>
      </c>
      <c r="L54">
        <v>12</v>
      </c>
      <c r="M54" t="s">
        <v>164</v>
      </c>
      <c r="N54">
        <v>90411</v>
      </c>
      <c r="O54" t="s">
        <v>192</v>
      </c>
      <c r="P54" t="s">
        <v>309</v>
      </c>
      <c r="U54" t="s">
        <v>319</v>
      </c>
      <c r="V54" t="s">
        <v>320</v>
      </c>
      <c r="X54">
        <v>6863346</v>
      </c>
      <c r="Y54">
        <v>1</v>
      </c>
      <c r="Z54" s="8">
        <v>42759</v>
      </c>
      <c r="AA54">
        <v>1592.54</v>
      </c>
      <c r="AB54" t="s">
        <v>170</v>
      </c>
      <c r="AC54">
        <v>1592.54</v>
      </c>
      <c r="AD54" t="s">
        <v>321</v>
      </c>
      <c r="AE54">
        <v>2017</v>
      </c>
      <c r="AF54">
        <v>1</v>
      </c>
      <c r="AG54" s="10" t="s">
        <v>49</v>
      </c>
      <c r="AH54" s="10">
        <f t="shared" si="0"/>
        <v>1592.54</v>
      </c>
    </row>
    <row r="55" spans="1:34" x14ac:dyDescent="0.25">
      <c r="A55" t="s">
        <v>306</v>
      </c>
      <c r="B55" t="s">
        <v>322</v>
      </c>
      <c r="C55" s="8">
        <v>42759</v>
      </c>
      <c r="D55" s="8">
        <v>42780</v>
      </c>
      <c r="E55" t="s">
        <v>161</v>
      </c>
      <c r="F55">
        <v>18099</v>
      </c>
      <c r="G55" t="s">
        <v>318</v>
      </c>
      <c r="H55" t="s">
        <v>163</v>
      </c>
      <c r="I55">
        <v>4000</v>
      </c>
      <c r="J55">
        <v>30808</v>
      </c>
      <c r="K55">
        <v>1981</v>
      </c>
      <c r="L55">
        <v>12</v>
      </c>
      <c r="M55" t="s">
        <v>164</v>
      </c>
      <c r="N55">
        <v>90411</v>
      </c>
      <c r="O55" t="s">
        <v>192</v>
      </c>
      <c r="P55" t="s">
        <v>309</v>
      </c>
      <c r="U55" t="s">
        <v>323</v>
      </c>
      <c r="V55" t="s">
        <v>320</v>
      </c>
      <c r="X55">
        <v>6869960</v>
      </c>
      <c r="Y55">
        <v>1</v>
      </c>
      <c r="Z55" s="8">
        <v>42759</v>
      </c>
      <c r="AA55">
        <v>-1592.54</v>
      </c>
      <c r="AB55" t="s">
        <v>170</v>
      </c>
      <c r="AC55">
        <v>-1592.54</v>
      </c>
      <c r="AD55" t="s">
        <v>321</v>
      </c>
      <c r="AE55">
        <v>2017</v>
      </c>
      <c r="AF55">
        <v>1</v>
      </c>
      <c r="AG55" s="10" t="s">
        <v>49</v>
      </c>
      <c r="AH55" s="10">
        <f t="shared" si="0"/>
        <v>-1592.54</v>
      </c>
    </row>
    <row r="56" spans="1:34" x14ac:dyDescent="0.25">
      <c r="A56" t="s">
        <v>306</v>
      </c>
      <c r="B56" t="s">
        <v>324</v>
      </c>
      <c r="C56" s="8">
        <v>42736</v>
      </c>
      <c r="D56" s="8">
        <v>42781</v>
      </c>
      <c r="E56" t="s">
        <v>161</v>
      </c>
      <c r="F56">
        <v>72445</v>
      </c>
      <c r="G56" t="s">
        <v>325</v>
      </c>
      <c r="H56" t="s">
        <v>163</v>
      </c>
      <c r="I56">
        <v>4000</v>
      </c>
      <c r="J56">
        <v>30808</v>
      </c>
      <c r="K56">
        <v>1981</v>
      </c>
      <c r="L56">
        <v>12</v>
      </c>
      <c r="M56" t="s">
        <v>164</v>
      </c>
      <c r="N56">
        <v>90411</v>
      </c>
      <c r="O56" t="s">
        <v>165</v>
      </c>
      <c r="P56" t="s">
        <v>326</v>
      </c>
      <c r="U56" t="s">
        <v>327</v>
      </c>
      <c r="V56" t="s">
        <v>328</v>
      </c>
      <c r="X56">
        <v>6871588</v>
      </c>
      <c r="Y56">
        <v>2</v>
      </c>
      <c r="Z56" s="8">
        <v>42736</v>
      </c>
      <c r="AA56">
        <v>83.32</v>
      </c>
      <c r="AB56" t="s">
        <v>170</v>
      </c>
      <c r="AC56">
        <v>83.32</v>
      </c>
      <c r="AD56" t="s">
        <v>8</v>
      </c>
      <c r="AE56">
        <v>2017</v>
      </c>
      <c r="AF56">
        <v>1</v>
      </c>
      <c r="AG56" s="10" t="s">
        <v>49</v>
      </c>
      <c r="AH56" s="10">
        <f t="shared" si="0"/>
        <v>83.32</v>
      </c>
    </row>
    <row r="57" spans="1:34" x14ac:dyDescent="0.25">
      <c r="A57" t="s">
        <v>306</v>
      </c>
      <c r="B57" t="s">
        <v>329</v>
      </c>
      <c r="C57" s="8">
        <v>42736</v>
      </c>
      <c r="D57" s="8">
        <v>42781</v>
      </c>
      <c r="E57" t="s">
        <v>161</v>
      </c>
      <c r="F57">
        <v>21035</v>
      </c>
      <c r="G57" t="s">
        <v>330</v>
      </c>
      <c r="H57" t="s">
        <v>163</v>
      </c>
      <c r="I57">
        <v>4000</v>
      </c>
      <c r="J57">
        <v>30808</v>
      </c>
      <c r="K57">
        <v>1981</v>
      </c>
      <c r="L57">
        <v>12</v>
      </c>
      <c r="M57" t="s">
        <v>164</v>
      </c>
      <c r="N57">
        <v>90411</v>
      </c>
      <c r="O57" t="s">
        <v>165</v>
      </c>
      <c r="P57" t="s">
        <v>326</v>
      </c>
      <c r="U57" t="s">
        <v>327</v>
      </c>
      <c r="V57" t="s">
        <v>328</v>
      </c>
      <c r="X57">
        <v>6871588</v>
      </c>
      <c r="Y57">
        <v>774</v>
      </c>
      <c r="Z57" s="8">
        <v>42736</v>
      </c>
      <c r="AA57">
        <v>-83.32</v>
      </c>
      <c r="AB57" t="s">
        <v>170</v>
      </c>
      <c r="AC57">
        <v>-83.32</v>
      </c>
      <c r="AD57" t="s">
        <v>8</v>
      </c>
      <c r="AE57">
        <v>2017</v>
      </c>
      <c r="AF57">
        <v>1</v>
      </c>
      <c r="AG57" s="10" t="s">
        <v>49</v>
      </c>
      <c r="AH57" s="10">
        <f t="shared" si="0"/>
        <v>-83.32</v>
      </c>
    </row>
    <row r="58" spans="1:34" x14ac:dyDescent="0.25">
      <c r="A58" t="s">
        <v>306</v>
      </c>
      <c r="B58" t="s">
        <v>331</v>
      </c>
      <c r="C58" s="8">
        <v>42759</v>
      </c>
      <c r="D58" s="8">
        <v>42782</v>
      </c>
      <c r="E58" t="s">
        <v>161</v>
      </c>
      <c r="F58">
        <v>18130</v>
      </c>
      <c r="G58" t="s">
        <v>332</v>
      </c>
      <c r="H58" t="s">
        <v>163</v>
      </c>
      <c r="I58">
        <v>4000</v>
      </c>
      <c r="J58">
        <v>30808</v>
      </c>
      <c r="K58">
        <v>1981</v>
      </c>
      <c r="L58">
        <v>12</v>
      </c>
      <c r="M58" t="s">
        <v>166</v>
      </c>
      <c r="N58">
        <v>90411</v>
      </c>
      <c r="O58" t="s">
        <v>166</v>
      </c>
      <c r="P58" t="s">
        <v>166</v>
      </c>
      <c r="U58" t="s">
        <v>333</v>
      </c>
      <c r="V58">
        <v>1639</v>
      </c>
      <c r="X58" t="s">
        <v>334</v>
      </c>
      <c r="Y58">
        <v>6</v>
      </c>
      <c r="Z58" s="8">
        <v>42759</v>
      </c>
      <c r="AA58">
        <v>2066</v>
      </c>
      <c r="AB58" t="s">
        <v>170</v>
      </c>
      <c r="AC58">
        <v>2066</v>
      </c>
      <c r="AD58" t="s">
        <v>335</v>
      </c>
      <c r="AE58">
        <v>2017</v>
      </c>
      <c r="AF58">
        <v>1</v>
      </c>
      <c r="AG58" s="10" t="s">
        <v>49</v>
      </c>
      <c r="AH58" s="10">
        <f t="shared" si="0"/>
        <v>2066</v>
      </c>
    </row>
    <row r="59" spans="1:34" x14ac:dyDescent="0.25">
      <c r="A59" t="s">
        <v>306</v>
      </c>
      <c r="B59" t="s">
        <v>336</v>
      </c>
      <c r="C59" s="8">
        <v>42766</v>
      </c>
      <c r="D59" s="8">
        <v>42782</v>
      </c>
      <c r="E59" t="s">
        <v>161</v>
      </c>
      <c r="F59">
        <v>18630</v>
      </c>
      <c r="G59" t="s">
        <v>337</v>
      </c>
      <c r="H59" t="s">
        <v>163</v>
      </c>
      <c r="I59">
        <v>4000</v>
      </c>
      <c r="J59">
        <v>30808</v>
      </c>
      <c r="K59">
        <v>1981</v>
      </c>
      <c r="L59">
        <v>12</v>
      </c>
      <c r="M59" t="s">
        <v>166</v>
      </c>
      <c r="N59">
        <v>90411</v>
      </c>
      <c r="O59" t="s">
        <v>166</v>
      </c>
      <c r="P59" t="s">
        <v>166</v>
      </c>
      <c r="U59" t="s">
        <v>333</v>
      </c>
      <c r="V59">
        <v>1639</v>
      </c>
      <c r="X59" t="s">
        <v>338</v>
      </c>
      <c r="Y59">
        <v>6</v>
      </c>
      <c r="Z59" s="8">
        <v>42766</v>
      </c>
      <c r="AA59">
        <v>-473.46</v>
      </c>
      <c r="AB59" t="s">
        <v>170</v>
      </c>
      <c r="AC59">
        <v>-473.46</v>
      </c>
      <c r="AD59" t="s">
        <v>335</v>
      </c>
      <c r="AE59">
        <v>2017</v>
      </c>
      <c r="AF59">
        <v>1</v>
      </c>
      <c r="AG59" s="10" t="s">
        <v>49</v>
      </c>
      <c r="AH59" s="10">
        <f t="shared" si="0"/>
        <v>-473.46</v>
      </c>
    </row>
    <row r="60" spans="1:34" x14ac:dyDescent="0.25">
      <c r="A60" t="s">
        <v>306</v>
      </c>
      <c r="B60" t="s">
        <v>339</v>
      </c>
      <c r="C60" s="8">
        <v>42766</v>
      </c>
      <c r="D60" s="8">
        <v>42782</v>
      </c>
      <c r="E60" t="s">
        <v>161</v>
      </c>
      <c r="F60">
        <v>18630</v>
      </c>
      <c r="G60" t="s">
        <v>337</v>
      </c>
      <c r="H60" t="s">
        <v>163</v>
      </c>
      <c r="I60">
        <v>4000</v>
      </c>
      <c r="J60">
        <v>30808</v>
      </c>
      <c r="K60">
        <v>1981</v>
      </c>
      <c r="L60">
        <v>12</v>
      </c>
      <c r="M60" t="s">
        <v>166</v>
      </c>
      <c r="N60">
        <v>90411</v>
      </c>
      <c r="O60" t="s">
        <v>166</v>
      </c>
      <c r="P60" t="s">
        <v>166</v>
      </c>
      <c r="U60" t="s">
        <v>340</v>
      </c>
      <c r="V60">
        <v>1484</v>
      </c>
      <c r="X60" t="s">
        <v>341</v>
      </c>
      <c r="Y60">
        <v>116</v>
      </c>
      <c r="Z60" s="8">
        <v>42766</v>
      </c>
      <c r="AA60">
        <v>-47.02</v>
      </c>
      <c r="AB60" t="s">
        <v>170</v>
      </c>
      <c r="AC60">
        <v>-47.02</v>
      </c>
      <c r="AD60" t="s">
        <v>335</v>
      </c>
      <c r="AE60">
        <v>2017</v>
      </c>
      <c r="AF60">
        <v>1</v>
      </c>
      <c r="AG60" s="10" t="s">
        <v>49</v>
      </c>
      <c r="AH60" s="10">
        <f t="shared" si="0"/>
        <v>-47.02</v>
      </c>
    </row>
    <row r="61" spans="1:34" x14ac:dyDescent="0.25">
      <c r="A61" t="s">
        <v>306</v>
      </c>
      <c r="B61" t="s">
        <v>342</v>
      </c>
      <c r="C61" s="8">
        <v>42766</v>
      </c>
      <c r="D61" s="8">
        <v>42782</v>
      </c>
      <c r="E61" t="s">
        <v>161</v>
      </c>
      <c r="F61">
        <v>18630</v>
      </c>
      <c r="G61" t="s">
        <v>337</v>
      </c>
      <c r="H61" t="s">
        <v>163</v>
      </c>
      <c r="I61">
        <v>4000</v>
      </c>
      <c r="J61">
        <v>30808</v>
      </c>
      <c r="K61">
        <v>1981</v>
      </c>
      <c r="L61">
        <v>12</v>
      </c>
      <c r="M61" t="s">
        <v>166</v>
      </c>
      <c r="N61">
        <v>90411</v>
      </c>
      <c r="O61" t="s">
        <v>166</v>
      </c>
      <c r="P61" t="s">
        <v>166</v>
      </c>
      <c r="U61" t="s">
        <v>340</v>
      </c>
      <c r="V61">
        <v>1612</v>
      </c>
      <c r="X61" t="s">
        <v>341</v>
      </c>
      <c r="Y61">
        <v>299</v>
      </c>
      <c r="Z61" s="8">
        <v>42766</v>
      </c>
      <c r="AA61">
        <v>-26.33</v>
      </c>
      <c r="AB61" t="s">
        <v>170</v>
      </c>
      <c r="AC61">
        <v>-26.33</v>
      </c>
      <c r="AD61" t="s">
        <v>335</v>
      </c>
      <c r="AE61">
        <v>2017</v>
      </c>
      <c r="AF61">
        <v>1</v>
      </c>
      <c r="AG61" s="10" t="s">
        <v>49</v>
      </c>
      <c r="AH61" s="10">
        <f t="shared" si="0"/>
        <v>-26.33</v>
      </c>
    </row>
    <row r="62" spans="1:34" x14ac:dyDescent="0.25">
      <c r="A62" t="s">
        <v>306</v>
      </c>
      <c r="B62" t="s">
        <v>343</v>
      </c>
      <c r="C62" s="8">
        <v>42766</v>
      </c>
      <c r="D62" s="8">
        <v>42782</v>
      </c>
      <c r="E62" t="s">
        <v>161</v>
      </c>
      <c r="F62">
        <v>18630</v>
      </c>
      <c r="G62" t="s">
        <v>337</v>
      </c>
      <c r="H62" t="s">
        <v>163</v>
      </c>
      <c r="I62">
        <v>4000</v>
      </c>
      <c r="J62">
        <v>30808</v>
      </c>
      <c r="K62">
        <v>1981</v>
      </c>
      <c r="L62">
        <v>12</v>
      </c>
      <c r="M62" t="s">
        <v>166</v>
      </c>
      <c r="N62">
        <v>90411</v>
      </c>
      <c r="O62" t="s">
        <v>166</v>
      </c>
      <c r="P62" t="s">
        <v>166</v>
      </c>
      <c r="U62" t="s">
        <v>340</v>
      </c>
      <c r="V62">
        <v>1613</v>
      </c>
      <c r="X62" t="s">
        <v>341</v>
      </c>
      <c r="Y62">
        <v>301</v>
      </c>
      <c r="Z62" s="8">
        <v>42766</v>
      </c>
      <c r="AA62">
        <v>-26.33</v>
      </c>
      <c r="AB62" t="s">
        <v>170</v>
      </c>
      <c r="AC62">
        <v>-26.33</v>
      </c>
      <c r="AD62" t="s">
        <v>335</v>
      </c>
      <c r="AE62">
        <v>2017</v>
      </c>
      <c r="AF62">
        <v>1</v>
      </c>
      <c r="AG62" s="10" t="s">
        <v>49</v>
      </c>
      <c r="AH62" s="10">
        <f t="shared" si="0"/>
        <v>-26.33</v>
      </c>
    </row>
    <row r="63" spans="1:34" x14ac:dyDescent="0.25">
      <c r="A63" t="s">
        <v>306</v>
      </c>
      <c r="B63" t="s">
        <v>344</v>
      </c>
      <c r="C63" s="8">
        <v>42766</v>
      </c>
      <c r="D63" s="8">
        <v>42782</v>
      </c>
      <c r="E63" t="s">
        <v>161</v>
      </c>
      <c r="F63">
        <v>18630</v>
      </c>
      <c r="G63" t="s">
        <v>337</v>
      </c>
      <c r="H63" t="s">
        <v>163</v>
      </c>
      <c r="I63">
        <v>4000</v>
      </c>
      <c r="J63">
        <v>30808</v>
      </c>
      <c r="K63">
        <v>1981</v>
      </c>
      <c r="L63">
        <v>12</v>
      </c>
      <c r="M63" t="s">
        <v>166</v>
      </c>
      <c r="N63">
        <v>90411</v>
      </c>
      <c r="O63" t="s">
        <v>166</v>
      </c>
      <c r="P63" t="s">
        <v>166</v>
      </c>
      <c r="U63" t="s">
        <v>340</v>
      </c>
      <c r="V63">
        <v>1639</v>
      </c>
      <c r="X63" t="s">
        <v>341</v>
      </c>
      <c r="Y63">
        <v>342</v>
      </c>
      <c r="Z63" s="8">
        <v>42766</v>
      </c>
      <c r="AA63">
        <v>-21.52</v>
      </c>
      <c r="AB63" t="s">
        <v>170</v>
      </c>
      <c r="AC63">
        <v>-21.52</v>
      </c>
      <c r="AD63" t="s">
        <v>335</v>
      </c>
      <c r="AE63">
        <v>2017</v>
      </c>
      <c r="AF63">
        <v>1</v>
      </c>
      <c r="AG63" s="10" t="s">
        <v>49</v>
      </c>
      <c r="AH63" s="10">
        <f t="shared" si="0"/>
        <v>-21.52</v>
      </c>
    </row>
    <row r="64" spans="1:34" x14ac:dyDescent="0.25">
      <c r="A64" t="s">
        <v>306</v>
      </c>
      <c r="B64" t="s">
        <v>345</v>
      </c>
      <c r="C64" s="8">
        <v>42766</v>
      </c>
      <c r="D64" s="8">
        <v>42782</v>
      </c>
      <c r="E64" t="s">
        <v>161</v>
      </c>
      <c r="F64">
        <v>18630</v>
      </c>
      <c r="G64" t="s">
        <v>337</v>
      </c>
      <c r="H64" t="s">
        <v>163</v>
      </c>
      <c r="I64">
        <v>4000</v>
      </c>
      <c r="J64">
        <v>30808</v>
      </c>
      <c r="K64">
        <v>1981</v>
      </c>
      <c r="L64">
        <v>12</v>
      </c>
      <c r="M64" t="s">
        <v>166</v>
      </c>
      <c r="N64">
        <v>90411</v>
      </c>
      <c r="O64" t="s">
        <v>166</v>
      </c>
      <c r="P64" t="s">
        <v>166</v>
      </c>
      <c r="U64" t="s">
        <v>340</v>
      </c>
      <c r="V64">
        <v>1388</v>
      </c>
      <c r="X64" t="s">
        <v>341</v>
      </c>
      <c r="Y64">
        <v>64</v>
      </c>
      <c r="Z64" s="8">
        <v>42766</v>
      </c>
      <c r="AA64">
        <v>-31.19</v>
      </c>
      <c r="AB64" t="s">
        <v>170</v>
      </c>
      <c r="AC64">
        <v>-31.19</v>
      </c>
      <c r="AD64" t="s">
        <v>335</v>
      </c>
      <c r="AE64">
        <v>2017</v>
      </c>
      <c r="AF64">
        <v>1</v>
      </c>
      <c r="AG64" s="10" t="s">
        <v>49</v>
      </c>
      <c r="AH64" s="10">
        <f t="shared" si="0"/>
        <v>-31.19</v>
      </c>
    </row>
    <row r="65" spans="1:34" x14ac:dyDescent="0.25">
      <c r="A65" t="s">
        <v>306</v>
      </c>
      <c r="B65" t="s">
        <v>346</v>
      </c>
      <c r="C65" s="8">
        <v>42766</v>
      </c>
      <c r="D65" s="8">
        <v>42782</v>
      </c>
      <c r="E65" t="s">
        <v>161</v>
      </c>
      <c r="F65">
        <v>18630</v>
      </c>
      <c r="G65" t="s">
        <v>337</v>
      </c>
      <c r="H65" t="s">
        <v>163</v>
      </c>
      <c r="I65">
        <v>4000</v>
      </c>
      <c r="J65">
        <v>30808</v>
      </c>
      <c r="K65">
        <v>1981</v>
      </c>
      <c r="L65">
        <v>12</v>
      </c>
      <c r="M65" t="s">
        <v>166</v>
      </c>
      <c r="N65">
        <v>90411</v>
      </c>
      <c r="O65" t="s">
        <v>166</v>
      </c>
      <c r="P65" t="s">
        <v>166</v>
      </c>
      <c r="U65" t="s">
        <v>340</v>
      </c>
      <c r="V65">
        <v>1389</v>
      </c>
      <c r="X65" t="s">
        <v>341</v>
      </c>
      <c r="Y65">
        <v>65</v>
      </c>
      <c r="Z65" s="8">
        <v>42766</v>
      </c>
      <c r="AA65">
        <v>-31.19</v>
      </c>
      <c r="AB65" t="s">
        <v>170</v>
      </c>
      <c r="AC65">
        <v>-31.19</v>
      </c>
      <c r="AD65" t="s">
        <v>335</v>
      </c>
      <c r="AE65">
        <v>2017</v>
      </c>
      <c r="AF65">
        <v>1</v>
      </c>
      <c r="AG65" s="10" t="s">
        <v>49</v>
      </c>
      <c r="AH65" s="10">
        <f t="shared" si="0"/>
        <v>-31.19</v>
      </c>
    </row>
    <row r="66" spans="1:34" x14ac:dyDescent="0.25">
      <c r="A66" t="s">
        <v>306</v>
      </c>
      <c r="B66" t="s">
        <v>347</v>
      </c>
      <c r="C66" s="8">
        <v>42766</v>
      </c>
      <c r="D66" s="8">
        <v>42782</v>
      </c>
      <c r="E66" t="s">
        <v>161</v>
      </c>
      <c r="F66">
        <v>18630</v>
      </c>
      <c r="G66" t="s">
        <v>337</v>
      </c>
      <c r="H66" t="s">
        <v>163</v>
      </c>
      <c r="I66">
        <v>4000</v>
      </c>
      <c r="J66">
        <v>30808</v>
      </c>
      <c r="K66">
        <v>1981</v>
      </c>
      <c r="L66">
        <v>12</v>
      </c>
      <c r="M66" t="s">
        <v>166</v>
      </c>
      <c r="N66">
        <v>90411</v>
      </c>
      <c r="O66" t="s">
        <v>166</v>
      </c>
      <c r="P66" t="s">
        <v>166</v>
      </c>
      <c r="U66" t="s">
        <v>340</v>
      </c>
      <c r="V66">
        <v>1390</v>
      </c>
      <c r="X66" t="s">
        <v>341</v>
      </c>
      <c r="Y66">
        <v>68</v>
      </c>
      <c r="Z66" s="8">
        <v>42766</v>
      </c>
      <c r="AA66">
        <v>-31.19</v>
      </c>
      <c r="AB66" t="s">
        <v>170</v>
      </c>
      <c r="AC66">
        <v>-31.19</v>
      </c>
      <c r="AD66" t="s">
        <v>335</v>
      </c>
      <c r="AE66">
        <v>2017</v>
      </c>
      <c r="AF66">
        <v>1</v>
      </c>
      <c r="AG66" s="10" t="s">
        <v>49</v>
      </c>
      <c r="AH66" s="10">
        <f t="shared" si="0"/>
        <v>-31.19</v>
      </c>
    </row>
    <row r="67" spans="1:34" x14ac:dyDescent="0.25">
      <c r="A67" t="s">
        <v>306</v>
      </c>
      <c r="B67" t="s">
        <v>348</v>
      </c>
      <c r="C67" s="8">
        <v>42766</v>
      </c>
      <c r="D67" s="8">
        <v>42782</v>
      </c>
      <c r="E67" t="s">
        <v>161</v>
      </c>
      <c r="F67">
        <v>18630</v>
      </c>
      <c r="G67" t="s">
        <v>337</v>
      </c>
      <c r="H67" t="s">
        <v>163</v>
      </c>
      <c r="I67">
        <v>4000</v>
      </c>
      <c r="J67">
        <v>30808</v>
      </c>
      <c r="K67">
        <v>1981</v>
      </c>
      <c r="L67">
        <v>12</v>
      </c>
      <c r="M67" t="s">
        <v>166</v>
      </c>
      <c r="N67">
        <v>90411</v>
      </c>
      <c r="O67" t="s">
        <v>166</v>
      </c>
      <c r="P67" t="s">
        <v>166</v>
      </c>
      <c r="U67" t="s">
        <v>340</v>
      </c>
      <c r="V67">
        <v>1391</v>
      </c>
      <c r="X67" t="s">
        <v>341</v>
      </c>
      <c r="Y67">
        <v>69</v>
      </c>
      <c r="Z67" s="8">
        <v>42766</v>
      </c>
      <c r="AA67">
        <v>-31.19</v>
      </c>
      <c r="AB67" t="s">
        <v>170</v>
      </c>
      <c r="AC67">
        <v>-31.19</v>
      </c>
      <c r="AD67" t="s">
        <v>335</v>
      </c>
      <c r="AE67">
        <v>2017</v>
      </c>
      <c r="AF67">
        <v>1</v>
      </c>
      <c r="AG67" s="10" t="s">
        <v>49</v>
      </c>
      <c r="AH67" s="10">
        <f t="shared" ref="AH67:AH130" si="1">+AC67</f>
        <v>-31.19</v>
      </c>
    </row>
    <row r="68" spans="1:34" x14ac:dyDescent="0.25">
      <c r="A68" t="s">
        <v>306</v>
      </c>
      <c r="B68" t="s">
        <v>349</v>
      </c>
      <c r="C68" s="8">
        <v>42766</v>
      </c>
      <c r="D68" s="8">
        <v>42782</v>
      </c>
      <c r="E68" t="s">
        <v>161</v>
      </c>
      <c r="F68">
        <v>18630</v>
      </c>
      <c r="G68" t="s">
        <v>337</v>
      </c>
      <c r="H68" t="s">
        <v>163</v>
      </c>
      <c r="I68">
        <v>4000</v>
      </c>
      <c r="J68">
        <v>30808</v>
      </c>
      <c r="K68">
        <v>1981</v>
      </c>
      <c r="L68">
        <v>12</v>
      </c>
      <c r="M68" t="s">
        <v>166</v>
      </c>
      <c r="N68">
        <v>90411</v>
      </c>
      <c r="O68" t="s">
        <v>166</v>
      </c>
      <c r="P68" t="s">
        <v>166</v>
      </c>
      <c r="U68" t="s">
        <v>340</v>
      </c>
      <c r="V68">
        <v>1392</v>
      </c>
      <c r="X68" t="s">
        <v>341</v>
      </c>
      <c r="Y68">
        <v>71</v>
      </c>
      <c r="Z68" s="8">
        <v>42766</v>
      </c>
      <c r="AA68">
        <v>-31.19</v>
      </c>
      <c r="AB68" t="s">
        <v>170</v>
      </c>
      <c r="AC68">
        <v>-31.19</v>
      </c>
      <c r="AD68" t="s">
        <v>335</v>
      </c>
      <c r="AE68">
        <v>2017</v>
      </c>
      <c r="AF68">
        <v>1</v>
      </c>
      <c r="AG68" s="10" t="s">
        <v>49</v>
      </c>
      <c r="AH68" s="10">
        <f t="shared" si="1"/>
        <v>-31.19</v>
      </c>
    </row>
    <row r="69" spans="1:34" x14ac:dyDescent="0.25">
      <c r="A69" t="s">
        <v>306</v>
      </c>
      <c r="B69" t="s">
        <v>350</v>
      </c>
      <c r="C69" s="8">
        <v>42766</v>
      </c>
      <c r="D69" s="8">
        <v>42782</v>
      </c>
      <c r="E69" t="s">
        <v>161</v>
      </c>
      <c r="F69">
        <v>18630</v>
      </c>
      <c r="G69" t="s">
        <v>337</v>
      </c>
      <c r="H69" t="s">
        <v>163</v>
      </c>
      <c r="I69">
        <v>4000</v>
      </c>
      <c r="J69">
        <v>30808</v>
      </c>
      <c r="K69">
        <v>1981</v>
      </c>
      <c r="L69">
        <v>12</v>
      </c>
      <c r="M69" t="s">
        <v>166</v>
      </c>
      <c r="N69">
        <v>90411</v>
      </c>
      <c r="O69" t="s">
        <v>166</v>
      </c>
      <c r="P69" t="s">
        <v>166</v>
      </c>
      <c r="U69" t="s">
        <v>340</v>
      </c>
      <c r="V69">
        <v>1393</v>
      </c>
      <c r="X69" t="s">
        <v>341</v>
      </c>
      <c r="Y69">
        <v>73</v>
      </c>
      <c r="Z69" s="8">
        <v>42766</v>
      </c>
      <c r="AA69">
        <v>-31.19</v>
      </c>
      <c r="AB69" t="s">
        <v>170</v>
      </c>
      <c r="AC69">
        <v>-31.19</v>
      </c>
      <c r="AD69" t="s">
        <v>335</v>
      </c>
      <c r="AE69">
        <v>2017</v>
      </c>
      <c r="AF69">
        <v>1</v>
      </c>
      <c r="AG69" s="10" t="s">
        <v>49</v>
      </c>
      <c r="AH69" s="10">
        <f t="shared" si="1"/>
        <v>-31.19</v>
      </c>
    </row>
    <row r="70" spans="1:34" x14ac:dyDescent="0.25">
      <c r="A70" t="s">
        <v>306</v>
      </c>
      <c r="B70" t="s">
        <v>351</v>
      </c>
      <c r="C70" s="8">
        <v>42766</v>
      </c>
      <c r="D70" s="8">
        <v>42782</v>
      </c>
      <c r="E70" t="s">
        <v>161</v>
      </c>
      <c r="F70">
        <v>18660</v>
      </c>
      <c r="G70" t="s">
        <v>352</v>
      </c>
      <c r="H70" t="s">
        <v>163</v>
      </c>
      <c r="I70">
        <v>4000</v>
      </c>
      <c r="J70">
        <v>30808</v>
      </c>
      <c r="K70">
        <v>1981</v>
      </c>
      <c r="L70">
        <v>12</v>
      </c>
      <c r="M70" t="s">
        <v>166</v>
      </c>
      <c r="N70">
        <v>90411</v>
      </c>
      <c r="O70" t="s">
        <v>166</v>
      </c>
      <c r="P70" t="s">
        <v>166</v>
      </c>
      <c r="U70" t="s">
        <v>340</v>
      </c>
      <c r="V70">
        <v>1476</v>
      </c>
      <c r="X70" t="s">
        <v>341</v>
      </c>
      <c r="Y70">
        <v>111</v>
      </c>
      <c r="Z70" s="8">
        <v>42766</v>
      </c>
      <c r="AA70">
        <v>-292.58</v>
      </c>
      <c r="AB70" t="s">
        <v>170</v>
      </c>
      <c r="AC70">
        <v>-292.58</v>
      </c>
      <c r="AD70" t="s">
        <v>335</v>
      </c>
      <c r="AE70">
        <v>2017</v>
      </c>
      <c r="AF70">
        <v>1</v>
      </c>
      <c r="AG70" s="10" t="s">
        <v>49</v>
      </c>
      <c r="AH70" s="10">
        <f t="shared" si="1"/>
        <v>-292.58</v>
      </c>
    </row>
    <row r="71" spans="1:34" x14ac:dyDescent="0.25">
      <c r="A71" t="s">
        <v>306</v>
      </c>
      <c r="B71" t="s">
        <v>353</v>
      </c>
      <c r="C71" s="8">
        <v>42766</v>
      </c>
      <c r="D71" s="8">
        <v>42782</v>
      </c>
      <c r="E71" t="s">
        <v>161</v>
      </c>
      <c r="F71">
        <v>18660</v>
      </c>
      <c r="G71" t="s">
        <v>352</v>
      </c>
      <c r="H71" t="s">
        <v>163</v>
      </c>
      <c r="I71">
        <v>4000</v>
      </c>
      <c r="J71">
        <v>30808</v>
      </c>
      <c r="K71">
        <v>1981</v>
      </c>
      <c r="L71">
        <v>12</v>
      </c>
      <c r="M71" t="s">
        <v>166</v>
      </c>
      <c r="N71">
        <v>90411</v>
      </c>
      <c r="O71" t="s">
        <v>166</v>
      </c>
      <c r="P71" t="s">
        <v>166</v>
      </c>
      <c r="U71" t="s">
        <v>340</v>
      </c>
      <c r="V71">
        <v>1582</v>
      </c>
      <c r="X71" t="s">
        <v>341</v>
      </c>
      <c r="Y71">
        <v>244</v>
      </c>
      <c r="Z71" s="8">
        <v>42766</v>
      </c>
      <c r="AA71">
        <v>-290.87</v>
      </c>
      <c r="AB71" t="s">
        <v>170</v>
      </c>
      <c r="AC71">
        <v>-290.87</v>
      </c>
      <c r="AD71" t="s">
        <v>335</v>
      </c>
      <c r="AE71">
        <v>2017</v>
      </c>
      <c r="AF71">
        <v>1</v>
      </c>
      <c r="AG71" s="10" t="s">
        <v>49</v>
      </c>
      <c r="AH71" s="10">
        <f t="shared" si="1"/>
        <v>-290.87</v>
      </c>
    </row>
    <row r="72" spans="1:34" x14ac:dyDescent="0.25">
      <c r="A72" t="s">
        <v>306</v>
      </c>
      <c r="B72" t="s">
        <v>354</v>
      </c>
      <c r="C72" s="8">
        <v>42766</v>
      </c>
      <c r="D72" s="8">
        <v>42782</v>
      </c>
      <c r="E72" t="s">
        <v>161</v>
      </c>
      <c r="F72">
        <v>18660</v>
      </c>
      <c r="G72" t="s">
        <v>352</v>
      </c>
      <c r="H72" t="s">
        <v>163</v>
      </c>
      <c r="I72">
        <v>4000</v>
      </c>
      <c r="J72">
        <v>30808</v>
      </c>
      <c r="K72">
        <v>1981</v>
      </c>
      <c r="L72">
        <v>12</v>
      </c>
      <c r="M72" t="s">
        <v>166</v>
      </c>
      <c r="N72">
        <v>90411</v>
      </c>
      <c r="O72" t="s">
        <v>166</v>
      </c>
      <c r="P72" t="s">
        <v>166</v>
      </c>
      <c r="U72" t="s">
        <v>340</v>
      </c>
      <c r="V72">
        <v>1583</v>
      </c>
      <c r="X72" t="s">
        <v>341</v>
      </c>
      <c r="Y72">
        <v>245</v>
      </c>
      <c r="Z72" s="8">
        <v>42766</v>
      </c>
      <c r="AA72">
        <v>-290.87</v>
      </c>
      <c r="AB72" t="s">
        <v>170</v>
      </c>
      <c r="AC72">
        <v>-290.87</v>
      </c>
      <c r="AD72" t="s">
        <v>335</v>
      </c>
      <c r="AE72">
        <v>2017</v>
      </c>
      <c r="AF72">
        <v>1</v>
      </c>
      <c r="AG72" s="10" t="s">
        <v>49</v>
      </c>
      <c r="AH72" s="10">
        <f t="shared" si="1"/>
        <v>-290.87</v>
      </c>
    </row>
    <row r="73" spans="1:34" x14ac:dyDescent="0.25">
      <c r="A73" t="s">
        <v>306</v>
      </c>
      <c r="B73" t="s">
        <v>355</v>
      </c>
      <c r="C73" s="8">
        <v>42766</v>
      </c>
      <c r="D73" s="8">
        <v>42782</v>
      </c>
      <c r="E73" t="s">
        <v>161</v>
      </c>
      <c r="F73">
        <v>18660</v>
      </c>
      <c r="G73" t="s">
        <v>352</v>
      </c>
      <c r="H73" t="s">
        <v>163</v>
      </c>
      <c r="I73">
        <v>4000</v>
      </c>
      <c r="J73">
        <v>30808</v>
      </c>
      <c r="K73">
        <v>1981</v>
      </c>
      <c r="L73">
        <v>12</v>
      </c>
      <c r="M73" t="s">
        <v>166</v>
      </c>
      <c r="N73">
        <v>90411</v>
      </c>
      <c r="O73" t="s">
        <v>166</v>
      </c>
      <c r="P73" t="s">
        <v>166</v>
      </c>
      <c r="U73" t="s">
        <v>340</v>
      </c>
      <c r="V73">
        <v>1585</v>
      </c>
      <c r="X73" t="s">
        <v>341</v>
      </c>
      <c r="Y73">
        <v>248</v>
      </c>
      <c r="Z73" s="8">
        <v>42766</v>
      </c>
      <c r="AA73">
        <v>-290.87</v>
      </c>
      <c r="AB73" t="s">
        <v>170</v>
      </c>
      <c r="AC73">
        <v>-290.87</v>
      </c>
      <c r="AD73" t="s">
        <v>335</v>
      </c>
      <c r="AE73">
        <v>2017</v>
      </c>
      <c r="AF73">
        <v>1</v>
      </c>
      <c r="AG73" s="10" t="s">
        <v>49</v>
      </c>
      <c r="AH73" s="10">
        <f t="shared" si="1"/>
        <v>-290.87</v>
      </c>
    </row>
    <row r="74" spans="1:34" x14ac:dyDescent="0.25">
      <c r="A74" t="s">
        <v>306</v>
      </c>
      <c r="B74" t="s">
        <v>356</v>
      </c>
      <c r="C74" s="8">
        <v>42766</v>
      </c>
      <c r="D74" s="8">
        <v>42782</v>
      </c>
      <c r="E74" t="s">
        <v>161</v>
      </c>
      <c r="F74">
        <v>18660</v>
      </c>
      <c r="G74" t="s">
        <v>352</v>
      </c>
      <c r="H74" t="s">
        <v>163</v>
      </c>
      <c r="I74">
        <v>4000</v>
      </c>
      <c r="J74">
        <v>30808</v>
      </c>
      <c r="K74">
        <v>1981</v>
      </c>
      <c r="L74">
        <v>12</v>
      </c>
      <c r="M74" t="s">
        <v>166</v>
      </c>
      <c r="N74">
        <v>90411</v>
      </c>
      <c r="O74" t="s">
        <v>166</v>
      </c>
      <c r="P74" t="s">
        <v>166</v>
      </c>
      <c r="U74" t="s">
        <v>340</v>
      </c>
      <c r="V74">
        <v>1597</v>
      </c>
      <c r="X74" t="s">
        <v>341</v>
      </c>
      <c r="Y74">
        <v>270</v>
      </c>
      <c r="Z74" s="8">
        <v>42766</v>
      </c>
      <c r="AA74">
        <v>-182.3</v>
      </c>
      <c r="AB74" t="s">
        <v>170</v>
      </c>
      <c r="AC74">
        <v>-182.3</v>
      </c>
      <c r="AD74" t="s">
        <v>335</v>
      </c>
      <c r="AE74">
        <v>2017</v>
      </c>
      <c r="AF74">
        <v>1</v>
      </c>
      <c r="AG74" s="10" t="s">
        <v>49</v>
      </c>
      <c r="AH74" s="10">
        <f t="shared" si="1"/>
        <v>-182.3</v>
      </c>
    </row>
    <row r="75" spans="1:34" x14ac:dyDescent="0.25">
      <c r="A75" t="s">
        <v>306</v>
      </c>
      <c r="B75" t="s">
        <v>357</v>
      </c>
      <c r="C75" s="8">
        <v>42766</v>
      </c>
      <c r="D75" s="8">
        <v>42782</v>
      </c>
      <c r="E75" t="s">
        <v>161</v>
      </c>
      <c r="F75">
        <v>18660</v>
      </c>
      <c r="G75" t="s">
        <v>352</v>
      </c>
      <c r="H75" t="s">
        <v>163</v>
      </c>
      <c r="I75">
        <v>4000</v>
      </c>
      <c r="J75">
        <v>30808</v>
      </c>
      <c r="K75">
        <v>1981</v>
      </c>
      <c r="L75">
        <v>12</v>
      </c>
      <c r="M75" t="s">
        <v>166</v>
      </c>
      <c r="N75">
        <v>90411</v>
      </c>
      <c r="O75" t="s">
        <v>166</v>
      </c>
      <c r="P75" t="s">
        <v>166</v>
      </c>
      <c r="U75" t="s">
        <v>340</v>
      </c>
      <c r="V75">
        <v>1598</v>
      </c>
      <c r="X75" t="s">
        <v>341</v>
      </c>
      <c r="Y75">
        <v>272</v>
      </c>
      <c r="Z75" s="8">
        <v>42766</v>
      </c>
      <c r="AA75">
        <v>-182.3</v>
      </c>
      <c r="AB75" t="s">
        <v>170</v>
      </c>
      <c r="AC75">
        <v>-182.3</v>
      </c>
      <c r="AD75" t="s">
        <v>335</v>
      </c>
      <c r="AE75">
        <v>2017</v>
      </c>
      <c r="AF75">
        <v>1</v>
      </c>
      <c r="AG75" s="10" t="s">
        <v>49</v>
      </c>
      <c r="AH75" s="10">
        <f t="shared" si="1"/>
        <v>-182.3</v>
      </c>
    </row>
    <row r="76" spans="1:34" x14ac:dyDescent="0.25">
      <c r="A76" t="s">
        <v>306</v>
      </c>
      <c r="B76" t="s">
        <v>358</v>
      </c>
      <c r="C76" s="8">
        <v>42766</v>
      </c>
      <c r="D76" s="8">
        <v>42782</v>
      </c>
      <c r="E76" t="s">
        <v>161</v>
      </c>
      <c r="F76">
        <v>18660</v>
      </c>
      <c r="G76" t="s">
        <v>352</v>
      </c>
      <c r="H76" t="s">
        <v>163</v>
      </c>
      <c r="I76">
        <v>4000</v>
      </c>
      <c r="J76">
        <v>30808</v>
      </c>
      <c r="K76">
        <v>1981</v>
      </c>
      <c r="L76">
        <v>12</v>
      </c>
      <c r="M76" t="s">
        <v>166</v>
      </c>
      <c r="N76">
        <v>90411</v>
      </c>
      <c r="O76" t="s">
        <v>166</v>
      </c>
      <c r="P76" t="s">
        <v>166</v>
      </c>
      <c r="U76" t="s">
        <v>340</v>
      </c>
      <c r="V76">
        <v>1603</v>
      </c>
      <c r="X76" t="s">
        <v>341</v>
      </c>
      <c r="Y76">
        <v>282</v>
      </c>
      <c r="Z76" s="8">
        <v>42766</v>
      </c>
      <c r="AA76">
        <v>-120.47</v>
      </c>
      <c r="AB76" t="s">
        <v>170</v>
      </c>
      <c r="AC76">
        <v>-120.47</v>
      </c>
      <c r="AD76" t="s">
        <v>335</v>
      </c>
      <c r="AE76">
        <v>2017</v>
      </c>
      <c r="AF76">
        <v>1</v>
      </c>
      <c r="AG76" s="10" t="s">
        <v>49</v>
      </c>
      <c r="AH76" s="10">
        <f t="shared" si="1"/>
        <v>-120.47</v>
      </c>
    </row>
    <row r="77" spans="1:34" x14ac:dyDescent="0.25">
      <c r="A77" t="s">
        <v>306</v>
      </c>
      <c r="B77" t="s">
        <v>359</v>
      </c>
      <c r="C77" s="8">
        <v>42766</v>
      </c>
      <c r="D77" s="8">
        <v>42782</v>
      </c>
      <c r="E77" t="s">
        <v>161</v>
      </c>
      <c r="F77">
        <v>18660</v>
      </c>
      <c r="G77" t="s">
        <v>352</v>
      </c>
      <c r="H77" t="s">
        <v>163</v>
      </c>
      <c r="I77">
        <v>4000</v>
      </c>
      <c r="J77">
        <v>30808</v>
      </c>
      <c r="K77">
        <v>1981</v>
      </c>
      <c r="L77">
        <v>12</v>
      </c>
      <c r="M77" t="s">
        <v>166</v>
      </c>
      <c r="N77">
        <v>90411</v>
      </c>
      <c r="O77" t="s">
        <v>166</v>
      </c>
      <c r="P77" t="s">
        <v>166</v>
      </c>
      <c r="U77" t="s">
        <v>340</v>
      </c>
      <c r="V77">
        <v>1697</v>
      </c>
      <c r="X77" t="s">
        <v>341</v>
      </c>
      <c r="Y77">
        <v>437</v>
      </c>
      <c r="Z77" s="8">
        <v>42766</v>
      </c>
      <c r="AA77">
        <v>-288.55</v>
      </c>
      <c r="AB77" t="s">
        <v>170</v>
      </c>
      <c r="AC77">
        <v>-288.55</v>
      </c>
      <c r="AD77" t="s">
        <v>335</v>
      </c>
      <c r="AE77">
        <v>2017</v>
      </c>
      <c r="AF77">
        <v>1</v>
      </c>
      <c r="AG77" s="10" t="s">
        <v>49</v>
      </c>
      <c r="AH77" s="10">
        <f t="shared" si="1"/>
        <v>-288.55</v>
      </c>
    </row>
    <row r="78" spans="1:34" x14ac:dyDescent="0.25">
      <c r="A78" t="s">
        <v>306</v>
      </c>
      <c r="B78" t="s">
        <v>360</v>
      </c>
      <c r="C78" s="8">
        <v>42766</v>
      </c>
      <c r="D78" s="8">
        <v>42782</v>
      </c>
      <c r="E78" t="s">
        <v>161</v>
      </c>
      <c r="F78">
        <v>18660</v>
      </c>
      <c r="G78" t="s">
        <v>352</v>
      </c>
      <c r="H78" t="s">
        <v>163</v>
      </c>
      <c r="I78">
        <v>4000</v>
      </c>
      <c r="J78">
        <v>30808</v>
      </c>
      <c r="K78">
        <v>1981</v>
      </c>
      <c r="L78">
        <v>12</v>
      </c>
      <c r="M78" t="s">
        <v>166</v>
      </c>
      <c r="N78">
        <v>90411</v>
      </c>
      <c r="O78" t="s">
        <v>166</v>
      </c>
      <c r="P78" t="s">
        <v>166</v>
      </c>
      <c r="U78" t="s">
        <v>340</v>
      </c>
      <c r="V78">
        <v>1698</v>
      </c>
      <c r="X78" t="s">
        <v>341</v>
      </c>
      <c r="Y78">
        <v>439</v>
      </c>
      <c r="Z78" s="8">
        <v>42766</v>
      </c>
      <c r="AA78">
        <v>-288.55</v>
      </c>
      <c r="AB78" t="s">
        <v>170</v>
      </c>
      <c r="AC78">
        <v>-288.55</v>
      </c>
      <c r="AD78" t="s">
        <v>335</v>
      </c>
      <c r="AE78">
        <v>2017</v>
      </c>
      <c r="AF78">
        <v>1</v>
      </c>
      <c r="AG78" s="10" t="s">
        <v>49</v>
      </c>
      <c r="AH78" s="10">
        <f t="shared" si="1"/>
        <v>-288.55</v>
      </c>
    </row>
    <row r="79" spans="1:34" x14ac:dyDescent="0.25">
      <c r="A79" t="s">
        <v>306</v>
      </c>
      <c r="B79" t="s">
        <v>361</v>
      </c>
      <c r="C79" s="8">
        <v>42766</v>
      </c>
      <c r="D79" s="8">
        <v>42782</v>
      </c>
      <c r="E79" t="s">
        <v>161</v>
      </c>
      <c r="F79">
        <v>18660</v>
      </c>
      <c r="G79" t="s">
        <v>352</v>
      </c>
      <c r="H79" t="s">
        <v>163</v>
      </c>
      <c r="I79">
        <v>4000</v>
      </c>
      <c r="J79">
        <v>30808</v>
      </c>
      <c r="K79">
        <v>1981</v>
      </c>
      <c r="L79">
        <v>12</v>
      </c>
      <c r="M79" t="s">
        <v>166</v>
      </c>
      <c r="N79">
        <v>90411</v>
      </c>
      <c r="O79" t="s">
        <v>166</v>
      </c>
      <c r="P79" t="s">
        <v>166</v>
      </c>
      <c r="U79" t="s">
        <v>340</v>
      </c>
      <c r="V79">
        <v>1714</v>
      </c>
      <c r="X79" t="s">
        <v>341</v>
      </c>
      <c r="Y79">
        <v>449</v>
      </c>
      <c r="Z79" s="8">
        <v>42766</v>
      </c>
      <c r="AA79">
        <v>-331.02</v>
      </c>
      <c r="AB79" t="s">
        <v>170</v>
      </c>
      <c r="AC79">
        <v>-331.02</v>
      </c>
      <c r="AD79" t="s">
        <v>335</v>
      </c>
      <c r="AE79">
        <v>2017</v>
      </c>
      <c r="AF79">
        <v>1</v>
      </c>
      <c r="AG79" s="10" t="s">
        <v>49</v>
      </c>
      <c r="AH79" s="10">
        <f t="shared" si="1"/>
        <v>-331.02</v>
      </c>
    </row>
    <row r="80" spans="1:34" x14ac:dyDescent="0.25">
      <c r="A80" t="s">
        <v>306</v>
      </c>
      <c r="B80" t="s">
        <v>362</v>
      </c>
      <c r="C80" s="8">
        <v>42766</v>
      </c>
      <c r="D80" s="8">
        <v>42782</v>
      </c>
      <c r="E80" t="s">
        <v>161</v>
      </c>
      <c r="F80">
        <v>18670</v>
      </c>
      <c r="G80" t="s">
        <v>363</v>
      </c>
      <c r="H80" t="s">
        <v>163</v>
      </c>
      <c r="I80">
        <v>4000</v>
      </c>
      <c r="J80">
        <v>30808</v>
      </c>
      <c r="K80">
        <v>1981</v>
      </c>
      <c r="L80">
        <v>12</v>
      </c>
      <c r="M80" t="s">
        <v>166</v>
      </c>
      <c r="N80">
        <v>90411</v>
      </c>
      <c r="O80" t="s">
        <v>166</v>
      </c>
      <c r="P80" t="s">
        <v>166</v>
      </c>
      <c r="U80" t="s">
        <v>340</v>
      </c>
      <c r="V80">
        <v>1586</v>
      </c>
      <c r="X80" t="s">
        <v>341</v>
      </c>
      <c r="Y80">
        <v>249</v>
      </c>
      <c r="Z80" s="8">
        <v>42766</v>
      </c>
      <c r="AA80">
        <v>-160.12</v>
      </c>
      <c r="AB80" t="s">
        <v>170</v>
      </c>
      <c r="AC80">
        <v>-160.12</v>
      </c>
      <c r="AD80" t="s">
        <v>335</v>
      </c>
      <c r="AE80">
        <v>2017</v>
      </c>
      <c r="AF80">
        <v>1</v>
      </c>
      <c r="AG80" s="10" t="s">
        <v>49</v>
      </c>
      <c r="AH80" s="10">
        <f t="shared" si="1"/>
        <v>-160.12</v>
      </c>
    </row>
    <row r="81" spans="1:34" x14ac:dyDescent="0.25">
      <c r="A81" t="s">
        <v>306</v>
      </c>
      <c r="B81" t="s">
        <v>364</v>
      </c>
      <c r="C81" s="8">
        <v>42766</v>
      </c>
      <c r="D81" s="8">
        <v>42782</v>
      </c>
      <c r="E81" t="s">
        <v>161</v>
      </c>
      <c r="F81">
        <v>18670</v>
      </c>
      <c r="G81" t="s">
        <v>363</v>
      </c>
      <c r="H81" t="s">
        <v>163</v>
      </c>
      <c r="I81">
        <v>4000</v>
      </c>
      <c r="J81">
        <v>30808</v>
      </c>
      <c r="K81">
        <v>1981</v>
      </c>
      <c r="L81">
        <v>12</v>
      </c>
      <c r="M81" t="s">
        <v>166</v>
      </c>
      <c r="N81">
        <v>90411</v>
      </c>
      <c r="O81" t="s">
        <v>166</v>
      </c>
      <c r="P81" t="s">
        <v>166</v>
      </c>
      <c r="U81" t="s">
        <v>340</v>
      </c>
      <c r="V81">
        <v>1587</v>
      </c>
      <c r="X81" t="s">
        <v>341</v>
      </c>
      <c r="Y81">
        <v>251</v>
      </c>
      <c r="Z81" s="8">
        <v>42766</v>
      </c>
      <c r="AA81">
        <v>-160.12</v>
      </c>
      <c r="AB81" t="s">
        <v>170</v>
      </c>
      <c r="AC81">
        <v>-160.12</v>
      </c>
      <c r="AD81" t="s">
        <v>335</v>
      </c>
      <c r="AE81">
        <v>2017</v>
      </c>
      <c r="AF81">
        <v>1</v>
      </c>
      <c r="AG81" s="10" t="s">
        <v>49</v>
      </c>
      <c r="AH81" s="10">
        <f t="shared" si="1"/>
        <v>-160.12</v>
      </c>
    </row>
    <row r="82" spans="1:34" x14ac:dyDescent="0.25">
      <c r="A82" t="s">
        <v>306</v>
      </c>
      <c r="B82" t="s">
        <v>365</v>
      </c>
      <c r="C82" s="8">
        <v>42766</v>
      </c>
      <c r="D82" s="8">
        <v>42782</v>
      </c>
      <c r="E82" t="s">
        <v>161</v>
      </c>
      <c r="F82">
        <v>18670</v>
      </c>
      <c r="G82" t="s">
        <v>363</v>
      </c>
      <c r="H82" t="s">
        <v>163</v>
      </c>
      <c r="I82">
        <v>4000</v>
      </c>
      <c r="J82">
        <v>30808</v>
      </c>
      <c r="K82">
        <v>1981</v>
      </c>
      <c r="L82">
        <v>12</v>
      </c>
      <c r="M82" t="s">
        <v>166</v>
      </c>
      <c r="N82">
        <v>90411</v>
      </c>
      <c r="O82" t="s">
        <v>166</v>
      </c>
      <c r="P82" t="s">
        <v>166</v>
      </c>
      <c r="U82" t="s">
        <v>340</v>
      </c>
      <c r="V82">
        <v>1588</v>
      </c>
      <c r="X82" t="s">
        <v>341</v>
      </c>
      <c r="Y82">
        <v>253</v>
      </c>
      <c r="Z82" s="8">
        <v>42766</v>
      </c>
      <c r="AA82">
        <v>-160.12</v>
      </c>
      <c r="AB82" t="s">
        <v>170</v>
      </c>
      <c r="AC82">
        <v>-160.12</v>
      </c>
      <c r="AD82" t="s">
        <v>335</v>
      </c>
      <c r="AE82">
        <v>2017</v>
      </c>
      <c r="AF82">
        <v>1</v>
      </c>
      <c r="AG82" s="10" t="s">
        <v>49</v>
      </c>
      <c r="AH82" s="10">
        <f t="shared" si="1"/>
        <v>-160.12</v>
      </c>
    </row>
    <row r="83" spans="1:34" x14ac:dyDescent="0.25">
      <c r="A83" t="s">
        <v>306</v>
      </c>
      <c r="B83" t="s">
        <v>366</v>
      </c>
      <c r="C83" s="8">
        <v>42766</v>
      </c>
      <c r="D83" s="8">
        <v>42782</v>
      </c>
      <c r="E83" t="s">
        <v>161</v>
      </c>
      <c r="F83">
        <v>18670</v>
      </c>
      <c r="G83" t="s">
        <v>363</v>
      </c>
      <c r="H83" t="s">
        <v>163</v>
      </c>
      <c r="I83">
        <v>4000</v>
      </c>
      <c r="J83">
        <v>30808</v>
      </c>
      <c r="K83">
        <v>1981</v>
      </c>
      <c r="L83">
        <v>12</v>
      </c>
      <c r="M83" t="s">
        <v>166</v>
      </c>
      <c r="N83">
        <v>90411</v>
      </c>
      <c r="O83" t="s">
        <v>166</v>
      </c>
      <c r="P83" t="s">
        <v>166</v>
      </c>
      <c r="U83" t="s">
        <v>340</v>
      </c>
      <c r="V83">
        <v>1589</v>
      </c>
      <c r="X83" t="s">
        <v>341</v>
      </c>
      <c r="Y83">
        <v>256</v>
      </c>
      <c r="Z83" s="8">
        <v>42766</v>
      </c>
      <c r="AA83">
        <v>-160.12</v>
      </c>
      <c r="AB83" t="s">
        <v>170</v>
      </c>
      <c r="AC83">
        <v>-160.12</v>
      </c>
      <c r="AD83" t="s">
        <v>335</v>
      </c>
      <c r="AE83">
        <v>2017</v>
      </c>
      <c r="AF83">
        <v>1</v>
      </c>
      <c r="AG83" s="10" t="s">
        <v>49</v>
      </c>
      <c r="AH83" s="10">
        <f t="shared" si="1"/>
        <v>-160.12</v>
      </c>
    </row>
    <row r="84" spans="1:34" x14ac:dyDescent="0.25">
      <c r="A84" t="s">
        <v>306</v>
      </c>
      <c r="B84" t="s">
        <v>367</v>
      </c>
      <c r="C84" s="8">
        <v>42766</v>
      </c>
      <c r="D84" s="8">
        <v>42782</v>
      </c>
      <c r="E84" t="s">
        <v>161</v>
      </c>
      <c r="F84">
        <v>18670</v>
      </c>
      <c r="G84" t="s">
        <v>363</v>
      </c>
      <c r="H84" t="s">
        <v>163</v>
      </c>
      <c r="I84">
        <v>4000</v>
      </c>
      <c r="J84">
        <v>30808</v>
      </c>
      <c r="K84">
        <v>1981</v>
      </c>
      <c r="L84">
        <v>12</v>
      </c>
      <c r="M84" t="s">
        <v>166</v>
      </c>
      <c r="N84">
        <v>90411</v>
      </c>
      <c r="O84" t="s">
        <v>166</v>
      </c>
      <c r="P84" t="s">
        <v>166</v>
      </c>
      <c r="U84" t="s">
        <v>340</v>
      </c>
      <c r="V84">
        <v>1590</v>
      </c>
      <c r="X84" t="s">
        <v>341</v>
      </c>
      <c r="Y84">
        <v>258</v>
      </c>
      <c r="Z84" s="8">
        <v>42766</v>
      </c>
      <c r="AA84">
        <v>-160.12</v>
      </c>
      <c r="AB84" t="s">
        <v>170</v>
      </c>
      <c r="AC84">
        <v>-160.12</v>
      </c>
      <c r="AD84" t="s">
        <v>335</v>
      </c>
      <c r="AE84">
        <v>2017</v>
      </c>
      <c r="AF84">
        <v>1</v>
      </c>
      <c r="AG84" s="10" t="s">
        <v>49</v>
      </c>
      <c r="AH84" s="10">
        <f t="shared" si="1"/>
        <v>-160.12</v>
      </c>
    </row>
    <row r="85" spans="1:34" x14ac:dyDescent="0.25">
      <c r="A85" t="s">
        <v>306</v>
      </c>
      <c r="B85" t="s">
        <v>368</v>
      </c>
      <c r="C85" s="8">
        <v>42766</v>
      </c>
      <c r="D85" s="8">
        <v>42782</v>
      </c>
      <c r="E85" t="s">
        <v>161</v>
      </c>
      <c r="F85">
        <v>18670</v>
      </c>
      <c r="G85" t="s">
        <v>363</v>
      </c>
      <c r="H85" t="s">
        <v>163</v>
      </c>
      <c r="I85">
        <v>4000</v>
      </c>
      <c r="J85">
        <v>30808</v>
      </c>
      <c r="K85">
        <v>1981</v>
      </c>
      <c r="L85">
        <v>12</v>
      </c>
      <c r="M85" t="s">
        <v>166</v>
      </c>
      <c r="N85">
        <v>90411</v>
      </c>
      <c r="O85" t="s">
        <v>166</v>
      </c>
      <c r="P85" t="s">
        <v>166</v>
      </c>
      <c r="U85" t="s">
        <v>340</v>
      </c>
      <c r="V85">
        <v>1591</v>
      </c>
      <c r="X85" t="s">
        <v>341</v>
      </c>
      <c r="Y85">
        <v>259</v>
      </c>
      <c r="Z85" s="8">
        <v>42766</v>
      </c>
      <c r="AA85">
        <v>-160.12</v>
      </c>
      <c r="AB85" t="s">
        <v>170</v>
      </c>
      <c r="AC85">
        <v>-160.12</v>
      </c>
      <c r="AD85" t="s">
        <v>335</v>
      </c>
      <c r="AE85">
        <v>2017</v>
      </c>
      <c r="AF85">
        <v>1</v>
      </c>
      <c r="AG85" s="10" t="s">
        <v>49</v>
      </c>
      <c r="AH85" s="10">
        <f t="shared" si="1"/>
        <v>-160.12</v>
      </c>
    </row>
    <row r="86" spans="1:34" x14ac:dyDescent="0.25">
      <c r="A86" t="s">
        <v>306</v>
      </c>
      <c r="B86" t="s">
        <v>369</v>
      </c>
      <c r="C86" s="8">
        <v>42766</v>
      </c>
      <c r="D86" s="8">
        <v>42782</v>
      </c>
      <c r="E86" t="s">
        <v>161</v>
      </c>
      <c r="F86">
        <v>18670</v>
      </c>
      <c r="G86" t="s">
        <v>363</v>
      </c>
      <c r="H86" t="s">
        <v>163</v>
      </c>
      <c r="I86">
        <v>4000</v>
      </c>
      <c r="J86">
        <v>30808</v>
      </c>
      <c r="K86">
        <v>1981</v>
      </c>
      <c r="L86">
        <v>12</v>
      </c>
      <c r="M86" t="s">
        <v>166</v>
      </c>
      <c r="N86">
        <v>90411</v>
      </c>
      <c r="O86" t="s">
        <v>166</v>
      </c>
      <c r="P86" t="s">
        <v>166</v>
      </c>
      <c r="U86" t="s">
        <v>340</v>
      </c>
      <c r="V86">
        <v>1691</v>
      </c>
      <c r="X86" t="s">
        <v>341</v>
      </c>
      <c r="Y86">
        <v>425</v>
      </c>
      <c r="Z86" s="8">
        <v>42766</v>
      </c>
      <c r="AA86">
        <v>-67.28</v>
      </c>
      <c r="AB86" t="s">
        <v>170</v>
      </c>
      <c r="AC86">
        <v>-67.28</v>
      </c>
      <c r="AD86" t="s">
        <v>335</v>
      </c>
      <c r="AE86">
        <v>2017</v>
      </c>
      <c r="AF86">
        <v>1</v>
      </c>
      <c r="AG86" s="10" t="s">
        <v>49</v>
      </c>
      <c r="AH86" s="10">
        <f t="shared" si="1"/>
        <v>-67.28</v>
      </c>
    </row>
    <row r="87" spans="1:34" x14ac:dyDescent="0.25">
      <c r="A87" t="s">
        <v>306</v>
      </c>
      <c r="B87" t="s">
        <v>370</v>
      </c>
      <c r="C87" s="8">
        <v>42766</v>
      </c>
      <c r="D87" s="8">
        <v>42782</v>
      </c>
      <c r="E87" t="s">
        <v>161</v>
      </c>
      <c r="F87">
        <v>18670</v>
      </c>
      <c r="G87" t="s">
        <v>363</v>
      </c>
      <c r="H87" t="s">
        <v>163</v>
      </c>
      <c r="I87">
        <v>4000</v>
      </c>
      <c r="J87">
        <v>30808</v>
      </c>
      <c r="K87">
        <v>1981</v>
      </c>
      <c r="L87">
        <v>12</v>
      </c>
      <c r="M87" t="s">
        <v>166</v>
      </c>
      <c r="N87">
        <v>90411</v>
      </c>
      <c r="O87" t="s">
        <v>166</v>
      </c>
      <c r="P87" t="s">
        <v>166</v>
      </c>
      <c r="U87" t="s">
        <v>340</v>
      </c>
      <c r="V87">
        <v>1693</v>
      </c>
      <c r="X87" t="s">
        <v>341</v>
      </c>
      <c r="Y87">
        <v>429</v>
      </c>
      <c r="Z87" s="8">
        <v>42766</v>
      </c>
      <c r="AA87">
        <v>-67.28</v>
      </c>
      <c r="AB87" t="s">
        <v>170</v>
      </c>
      <c r="AC87">
        <v>-67.28</v>
      </c>
      <c r="AD87" t="s">
        <v>335</v>
      </c>
      <c r="AE87">
        <v>2017</v>
      </c>
      <c r="AF87">
        <v>1</v>
      </c>
      <c r="AG87" s="10" t="s">
        <v>49</v>
      </c>
      <c r="AH87" s="10">
        <f t="shared" si="1"/>
        <v>-67.28</v>
      </c>
    </row>
    <row r="88" spans="1:34" x14ac:dyDescent="0.25">
      <c r="A88" t="s">
        <v>306</v>
      </c>
      <c r="B88" t="s">
        <v>371</v>
      </c>
      <c r="C88" s="8">
        <v>42766</v>
      </c>
      <c r="D88" s="8">
        <v>42782</v>
      </c>
      <c r="E88" t="s">
        <v>161</v>
      </c>
      <c r="F88">
        <v>18670</v>
      </c>
      <c r="G88" t="s">
        <v>363</v>
      </c>
      <c r="H88" t="s">
        <v>163</v>
      </c>
      <c r="I88">
        <v>4000</v>
      </c>
      <c r="J88">
        <v>30808</v>
      </c>
      <c r="K88">
        <v>1981</v>
      </c>
      <c r="L88">
        <v>12</v>
      </c>
      <c r="M88" t="s">
        <v>166</v>
      </c>
      <c r="N88">
        <v>90411</v>
      </c>
      <c r="O88" t="s">
        <v>166</v>
      </c>
      <c r="P88" t="s">
        <v>166</v>
      </c>
      <c r="U88" t="s">
        <v>340</v>
      </c>
      <c r="V88">
        <v>1695</v>
      </c>
      <c r="X88" t="s">
        <v>341</v>
      </c>
      <c r="Y88">
        <v>433</v>
      </c>
      <c r="Z88" s="8">
        <v>42766</v>
      </c>
      <c r="AA88">
        <v>-67.28</v>
      </c>
      <c r="AB88" t="s">
        <v>170</v>
      </c>
      <c r="AC88">
        <v>-67.28</v>
      </c>
      <c r="AD88" t="s">
        <v>335</v>
      </c>
      <c r="AE88">
        <v>2017</v>
      </c>
      <c r="AF88">
        <v>1</v>
      </c>
      <c r="AG88" s="10" t="s">
        <v>49</v>
      </c>
      <c r="AH88" s="10">
        <f t="shared" si="1"/>
        <v>-67.28</v>
      </c>
    </row>
    <row r="89" spans="1:34" x14ac:dyDescent="0.25">
      <c r="A89" t="s">
        <v>306</v>
      </c>
      <c r="B89" t="s">
        <v>372</v>
      </c>
      <c r="C89" s="8">
        <v>42766</v>
      </c>
      <c r="D89" s="8">
        <v>42782</v>
      </c>
      <c r="E89" t="s">
        <v>161</v>
      </c>
      <c r="F89">
        <v>77630</v>
      </c>
      <c r="G89" t="s">
        <v>373</v>
      </c>
      <c r="H89" t="s">
        <v>163</v>
      </c>
      <c r="I89">
        <v>4000</v>
      </c>
      <c r="J89">
        <v>30808</v>
      </c>
      <c r="K89">
        <v>1981</v>
      </c>
      <c r="L89">
        <v>12</v>
      </c>
      <c r="M89" t="s">
        <v>166</v>
      </c>
      <c r="N89">
        <v>90411</v>
      </c>
      <c r="O89" t="s">
        <v>166</v>
      </c>
      <c r="P89" t="s">
        <v>166</v>
      </c>
      <c r="U89" t="s">
        <v>340</v>
      </c>
      <c r="V89">
        <v>1484</v>
      </c>
      <c r="X89" t="s">
        <v>341</v>
      </c>
      <c r="Y89">
        <v>115</v>
      </c>
      <c r="Z89" s="8">
        <v>42766</v>
      </c>
      <c r="AA89">
        <v>47.02</v>
      </c>
      <c r="AB89" t="s">
        <v>170</v>
      </c>
      <c r="AC89">
        <v>47.02</v>
      </c>
      <c r="AD89" t="s">
        <v>335</v>
      </c>
      <c r="AE89">
        <v>2017</v>
      </c>
      <c r="AF89">
        <v>1</v>
      </c>
      <c r="AG89" s="10" t="s">
        <v>49</v>
      </c>
      <c r="AH89" s="10">
        <f t="shared" si="1"/>
        <v>47.02</v>
      </c>
    </row>
    <row r="90" spans="1:34" x14ac:dyDescent="0.25">
      <c r="A90" t="s">
        <v>306</v>
      </c>
      <c r="B90" t="s">
        <v>374</v>
      </c>
      <c r="C90" s="8">
        <v>42766</v>
      </c>
      <c r="D90" s="8">
        <v>42782</v>
      </c>
      <c r="E90" t="s">
        <v>161</v>
      </c>
      <c r="F90">
        <v>77630</v>
      </c>
      <c r="G90" t="s">
        <v>373</v>
      </c>
      <c r="H90" t="s">
        <v>163</v>
      </c>
      <c r="I90">
        <v>4000</v>
      </c>
      <c r="J90">
        <v>30808</v>
      </c>
      <c r="K90">
        <v>1981</v>
      </c>
      <c r="L90">
        <v>12</v>
      </c>
      <c r="M90" t="s">
        <v>166</v>
      </c>
      <c r="N90">
        <v>90411</v>
      </c>
      <c r="O90" t="s">
        <v>166</v>
      </c>
      <c r="P90" t="s">
        <v>166</v>
      </c>
      <c r="U90" t="s">
        <v>340</v>
      </c>
      <c r="V90">
        <v>1553</v>
      </c>
      <c r="X90" t="s">
        <v>341</v>
      </c>
      <c r="Y90">
        <v>192</v>
      </c>
      <c r="Z90" s="8">
        <v>42766</v>
      </c>
      <c r="AA90">
        <v>18.52</v>
      </c>
      <c r="AB90" t="s">
        <v>170</v>
      </c>
      <c r="AC90">
        <v>18.52</v>
      </c>
      <c r="AD90" t="s">
        <v>335</v>
      </c>
      <c r="AE90">
        <v>2017</v>
      </c>
      <c r="AF90">
        <v>1</v>
      </c>
      <c r="AG90" s="10" t="s">
        <v>49</v>
      </c>
      <c r="AH90" s="10">
        <f t="shared" si="1"/>
        <v>18.52</v>
      </c>
    </row>
    <row r="91" spans="1:34" x14ac:dyDescent="0.25">
      <c r="A91" t="s">
        <v>306</v>
      </c>
      <c r="B91" t="s">
        <v>375</v>
      </c>
      <c r="C91" s="8">
        <v>42766</v>
      </c>
      <c r="D91" s="8">
        <v>42782</v>
      </c>
      <c r="E91" t="s">
        <v>161</v>
      </c>
      <c r="F91">
        <v>77630</v>
      </c>
      <c r="G91" t="s">
        <v>373</v>
      </c>
      <c r="H91" t="s">
        <v>163</v>
      </c>
      <c r="I91">
        <v>4000</v>
      </c>
      <c r="J91">
        <v>30808</v>
      </c>
      <c r="K91">
        <v>1981</v>
      </c>
      <c r="L91">
        <v>12</v>
      </c>
      <c r="M91" t="s">
        <v>166</v>
      </c>
      <c r="N91">
        <v>90411</v>
      </c>
      <c r="O91" t="s">
        <v>166</v>
      </c>
      <c r="P91" t="s">
        <v>166</v>
      </c>
      <c r="U91" t="s">
        <v>340</v>
      </c>
      <c r="V91">
        <v>1612</v>
      </c>
      <c r="X91" t="s">
        <v>341</v>
      </c>
      <c r="Y91">
        <v>300</v>
      </c>
      <c r="Z91" s="8">
        <v>42766</v>
      </c>
      <c r="AA91">
        <v>26.33</v>
      </c>
      <c r="AB91" t="s">
        <v>170</v>
      </c>
      <c r="AC91">
        <v>26.33</v>
      </c>
      <c r="AD91" t="s">
        <v>335</v>
      </c>
      <c r="AE91">
        <v>2017</v>
      </c>
      <c r="AF91">
        <v>1</v>
      </c>
      <c r="AG91" s="10" t="s">
        <v>49</v>
      </c>
      <c r="AH91" s="10">
        <f t="shared" si="1"/>
        <v>26.33</v>
      </c>
    </row>
    <row r="92" spans="1:34" x14ac:dyDescent="0.25">
      <c r="A92" t="s">
        <v>306</v>
      </c>
      <c r="B92" t="s">
        <v>376</v>
      </c>
      <c r="C92" s="8">
        <v>42766</v>
      </c>
      <c r="D92" s="8">
        <v>42782</v>
      </c>
      <c r="E92" t="s">
        <v>161</v>
      </c>
      <c r="F92">
        <v>77630</v>
      </c>
      <c r="G92" t="s">
        <v>373</v>
      </c>
      <c r="H92" t="s">
        <v>163</v>
      </c>
      <c r="I92">
        <v>4000</v>
      </c>
      <c r="J92">
        <v>30808</v>
      </c>
      <c r="K92">
        <v>1981</v>
      </c>
      <c r="L92">
        <v>12</v>
      </c>
      <c r="M92" t="s">
        <v>166</v>
      </c>
      <c r="N92">
        <v>90411</v>
      </c>
      <c r="O92" t="s">
        <v>166</v>
      </c>
      <c r="P92" t="s">
        <v>166</v>
      </c>
      <c r="U92" t="s">
        <v>340</v>
      </c>
      <c r="V92">
        <v>1613</v>
      </c>
      <c r="X92" t="s">
        <v>341</v>
      </c>
      <c r="Y92">
        <v>302</v>
      </c>
      <c r="Z92" s="8">
        <v>42766</v>
      </c>
      <c r="AA92">
        <v>26.33</v>
      </c>
      <c r="AB92" t="s">
        <v>170</v>
      </c>
      <c r="AC92">
        <v>26.33</v>
      </c>
      <c r="AD92" t="s">
        <v>335</v>
      </c>
      <c r="AE92">
        <v>2017</v>
      </c>
      <c r="AF92">
        <v>1</v>
      </c>
      <c r="AG92" s="10" t="s">
        <v>49</v>
      </c>
      <c r="AH92" s="10">
        <f t="shared" si="1"/>
        <v>26.33</v>
      </c>
    </row>
    <row r="93" spans="1:34" x14ac:dyDescent="0.25">
      <c r="A93" t="s">
        <v>306</v>
      </c>
      <c r="B93" t="s">
        <v>377</v>
      </c>
      <c r="C93" s="8">
        <v>42766</v>
      </c>
      <c r="D93" s="8">
        <v>42782</v>
      </c>
      <c r="E93" t="s">
        <v>161</v>
      </c>
      <c r="F93">
        <v>77630</v>
      </c>
      <c r="G93" t="s">
        <v>373</v>
      </c>
      <c r="H93" t="s">
        <v>163</v>
      </c>
      <c r="I93">
        <v>4000</v>
      </c>
      <c r="J93">
        <v>30808</v>
      </c>
      <c r="K93">
        <v>1981</v>
      </c>
      <c r="L93">
        <v>12</v>
      </c>
      <c r="M93" t="s">
        <v>166</v>
      </c>
      <c r="N93">
        <v>90411</v>
      </c>
      <c r="O93" t="s">
        <v>166</v>
      </c>
      <c r="P93" t="s">
        <v>166</v>
      </c>
      <c r="U93" t="s">
        <v>340</v>
      </c>
      <c r="V93">
        <v>1614</v>
      </c>
      <c r="X93" t="s">
        <v>341</v>
      </c>
      <c r="Y93">
        <v>303</v>
      </c>
      <c r="Z93" s="8">
        <v>42766</v>
      </c>
      <c r="AA93">
        <v>26.33</v>
      </c>
      <c r="AB93" t="s">
        <v>170</v>
      </c>
      <c r="AC93">
        <v>26.33</v>
      </c>
      <c r="AD93" t="s">
        <v>335</v>
      </c>
      <c r="AE93">
        <v>2017</v>
      </c>
      <c r="AF93">
        <v>1</v>
      </c>
      <c r="AG93" s="10" t="s">
        <v>49</v>
      </c>
      <c r="AH93" s="10">
        <f t="shared" si="1"/>
        <v>26.33</v>
      </c>
    </row>
    <row r="94" spans="1:34" x14ac:dyDescent="0.25">
      <c r="A94" t="s">
        <v>306</v>
      </c>
      <c r="B94" t="s">
        <v>378</v>
      </c>
      <c r="C94" s="8">
        <v>42766</v>
      </c>
      <c r="D94" s="8">
        <v>42782</v>
      </c>
      <c r="E94" t="s">
        <v>161</v>
      </c>
      <c r="F94">
        <v>77630</v>
      </c>
      <c r="G94" t="s">
        <v>373</v>
      </c>
      <c r="H94" t="s">
        <v>163</v>
      </c>
      <c r="I94">
        <v>4000</v>
      </c>
      <c r="J94">
        <v>30808</v>
      </c>
      <c r="K94">
        <v>1981</v>
      </c>
      <c r="L94">
        <v>12</v>
      </c>
      <c r="M94" t="s">
        <v>166</v>
      </c>
      <c r="N94">
        <v>90411</v>
      </c>
      <c r="O94" t="s">
        <v>166</v>
      </c>
      <c r="P94" t="s">
        <v>166</v>
      </c>
      <c r="U94" t="s">
        <v>340</v>
      </c>
      <c r="V94">
        <v>1639</v>
      </c>
      <c r="X94" t="s">
        <v>341</v>
      </c>
      <c r="Y94">
        <v>341</v>
      </c>
      <c r="Z94" s="8">
        <v>42766</v>
      </c>
      <c r="AA94">
        <v>21.52</v>
      </c>
      <c r="AB94" t="s">
        <v>170</v>
      </c>
      <c r="AC94">
        <v>21.52</v>
      </c>
      <c r="AD94" t="s">
        <v>335</v>
      </c>
      <c r="AE94">
        <v>2017</v>
      </c>
      <c r="AF94">
        <v>1</v>
      </c>
      <c r="AG94" s="10" t="s">
        <v>49</v>
      </c>
      <c r="AH94" s="10">
        <f t="shared" si="1"/>
        <v>21.52</v>
      </c>
    </row>
    <row r="95" spans="1:34" x14ac:dyDescent="0.25">
      <c r="A95" t="s">
        <v>306</v>
      </c>
      <c r="B95" t="s">
        <v>379</v>
      </c>
      <c r="C95" s="8">
        <v>42766</v>
      </c>
      <c r="D95" s="8">
        <v>42782</v>
      </c>
      <c r="E95" t="s">
        <v>161</v>
      </c>
      <c r="F95">
        <v>77630</v>
      </c>
      <c r="G95" t="s">
        <v>373</v>
      </c>
      <c r="H95" t="s">
        <v>163</v>
      </c>
      <c r="I95">
        <v>4000</v>
      </c>
      <c r="J95">
        <v>30808</v>
      </c>
      <c r="K95">
        <v>1981</v>
      </c>
      <c r="L95">
        <v>12</v>
      </c>
      <c r="M95" t="s">
        <v>166</v>
      </c>
      <c r="N95">
        <v>90411</v>
      </c>
      <c r="O95" t="s">
        <v>166</v>
      </c>
      <c r="P95" t="s">
        <v>166</v>
      </c>
      <c r="U95" t="s">
        <v>340</v>
      </c>
      <c r="V95">
        <v>1388</v>
      </c>
      <c r="X95" t="s">
        <v>341</v>
      </c>
      <c r="Y95">
        <v>63</v>
      </c>
      <c r="Z95" s="8">
        <v>42766</v>
      </c>
      <c r="AA95">
        <v>31.19</v>
      </c>
      <c r="AB95" t="s">
        <v>170</v>
      </c>
      <c r="AC95">
        <v>31.19</v>
      </c>
      <c r="AD95" t="s">
        <v>335</v>
      </c>
      <c r="AE95">
        <v>2017</v>
      </c>
      <c r="AF95">
        <v>1</v>
      </c>
      <c r="AG95" s="10" t="s">
        <v>49</v>
      </c>
      <c r="AH95" s="10">
        <f t="shared" si="1"/>
        <v>31.19</v>
      </c>
    </row>
    <row r="96" spans="1:34" x14ac:dyDescent="0.25">
      <c r="A96" t="s">
        <v>306</v>
      </c>
      <c r="B96" t="s">
        <v>380</v>
      </c>
      <c r="C96" s="8">
        <v>42766</v>
      </c>
      <c r="D96" s="8">
        <v>42782</v>
      </c>
      <c r="E96" t="s">
        <v>161</v>
      </c>
      <c r="F96">
        <v>77630</v>
      </c>
      <c r="G96" t="s">
        <v>373</v>
      </c>
      <c r="H96" t="s">
        <v>163</v>
      </c>
      <c r="I96">
        <v>4000</v>
      </c>
      <c r="J96">
        <v>30808</v>
      </c>
      <c r="K96">
        <v>1981</v>
      </c>
      <c r="L96">
        <v>12</v>
      </c>
      <c r="M96" t="s">
        <v>166</v>
      </c>
      <c r="N96">
        <v>90411</v>
      </c>
      <c r="O96" t="s">
        <v>166</v>
      </c>
      <c r="P96" t="s">
        <v>166</v>
      </c>
      <c r="U96" t="s">
        <v>340</v>
      </c>
      <c r="V96">
        <v>1389</v>
      </c>
      <c r="X96" t="s">
        <v>341</v>
      </c>
      <c r="Y96">
        <v>66</v>
      </c>
      <c r="Z96" s="8">
        <v>42766</v>
      </c>
      <c r="AA96">
        <v>31.19</v>
      </c>
      <c r="AB96" t="s">
        <v>170</v>
      </c>
      <c r="AC96">
        <v>31.19</v>
      </c>
      <c r="AD96" t="s">
        <v>335</v>
      </c>
      <c r="AE96">
        <v>2017</v>
      </c>
      <c r="AF96">
        <v>1</v>
      </c>
      <c r="AG96" s="10" t="s">
        <v>49</v>
      </c>
      <c r="AH96" s="10">
        <f t="shared" si="1"/>
        <v>31.19</v>
      </c>
    </row>
    <row r="97" spans="1:34" x14ac:dyDescent="0.25">
      <c r="A97" t="s">
        <v>306</v>
      </c>
      <c r="B97" t="s">
        <v>381</v>
      </c>
      <c r="C97" s="8">
        <v>42766</v>
      </c>
      <c r="D97" s="8">
        <v>42782</v>
      </c>
      <c r="E97" t="s">
        <v>161</v>
      </c>
      <c r="F97">
        <v>77630</v>
      </c>
      <c r="G97" t="s">
        <v>373</v>
      </c>
      <c r="H97" t="s">
        <v>163</v>
      </c>
      <c r="I97">
        <v>4000</v>
      </c>
      <c r="J97">
        <v>30808</v>
      </c>
      <c r="K97">
        <v>1981</v>
      </c>
      <c r="L97">
        <v>12</v>
      </c>
      <c r="M97" t="s">
        <v>166</v>
      </c>
      <c r="N97">
        <v>90411</v>
      </c>
      <c r="O97" t="s">
        <v>166</v>
      </c>
      <c r="P97" t="s">
        <v>166</v>
      </c>
      <c r="U97" t="s">
        <v>340</v>
      </c>
      <c r="V97">
        <v>1390</v>
      </c>
      <c r="X97" t="s">
        <v>341</v>
      </c>
      <c r="Y97">
        <v>67</v>
      </c>
      <c r="Z97" s="8">
        <v>42766</v>
      </c>
      <c r="AA97">
        <v>31.19</v>
      </c>
      <c r="AB97" t="s">
        <v>170</v>
      </c>
      <c r="AC97">
        <v>31.19</v>
      </c>
      <c r="AD97" t="s">
        <v>335</v>
      </c>
      <c r="AE97">
        <v>2017</v>
      </c>
      <c r="AF97">
        <v>1</v>
      </c>
      <c r="AG97" s="10" t="s">
        <v>49</v>
      </c>
      <c r="AH97" s="10">
        <f t="shared" si="1"/>
        <v>31.19</v>
      </c>
    </row>
    <row r="98" spans="1:34" x14ac:dyDescent="0.25">
      <c r="A98" t="s">
        <v>306</v>
      </c>
      <c r="B98" t="s">
        <v>382</v>
      </c>
      <c r="C98" s="8">
        <v>42766</v>
      </c>
      <c r="D98" s="8">
        <v>42782</v>
      </c>
      <c r="E98" t="s">
        <v>161</v>
      </c>
      <c r="F98">
        <v>77630</v>
      </c>
      <c r="G98" t="s">
        <v>373</v>
      </c>
      <c r="H98" t="s">
        <v>163</v>
      </c>
      <c r="I98">
        <v>4000</v>
      </c>
      <c r="J98">
        <v>30808</v>
      </c>
      <c r="K98">
        <v>1981</v>
      </c>
      <c r="L98">
        <v>12</v>
      </c>
      <c r="M98" t="s">
        <v>166</v>
      </c>
      <c r="N98">
        <v>90411</v>
      </c>
      <c r="O98" t="s">
        <v>166</v>
      </c>
      <c r="P98" t="s">
        <v>166</v>
      </c>
      <c r="U98" t="s">
        <v>340</v>
      </c>
      <c r="V98">
        <v>1391</v>
      </c>
      <c r="X98" t="s">
        <v>341</v>
      </c>
      <c r="Y98">
        <v>70</v>
      </c>
      <c r="Z98" s="8">
        <v>42766</v>
      </c>
      <c r="AA98">
        <v>31.19</v>
      </c>
      <c r="AB98" t="s">
        <v>170</v>
      </c>
      <c r="AC98">
        <v>31.19</v>
      </c>
      <c r="AD98" t="s">
        <v>335</v>
      </c>
      <c r="AE98">
        <v>2017</v>
      </c>
      <c r="AF98">
        <v>1</v>
      </c>
      <c r="AG98" s="10" t="s">
        <v>49</v>
      </c>
      <c r="AH98" s="10">
        <f t="shared" si="1"/>
        <v>31.19</v>
      </c>
    </row>
    <row r="99" spans="1:34" x14ac:dyDescent="0.25">
      <c r="A99" t="s">
        <v>306</v>
      </c>
      <c r="B99" t="s">
        <v>383</v>
      </c>
      <c r="C99" s="8">
        <v>42766</v>
      </c>
      <c r="D99" s="8">
        <v>42782</v>
      </c>
      <c r="E99" t="s">
        <v>161</v>
      </c>
      <c r="F99">
        <v>77630</v>
      </c>
      <c r="G99" t="s">
        <v>373</v>
      </c>
      <c r="H99" t="s">
        <v>163</v>
      </c>
      <c r="I99">
        <v>4000</v>
      </c>
      <c r="J99">
        <v>30808</v>
      </c>
      <c r="K99">
        <v>1981</v>
      </c>
      <c r="L99">
        <v>12</v>
      </c>
      <c r="M99" t="s">
        <v>166</v>
      </c>
      <c r="N99">
        <v>90411</v>
      </c>
      <c r="O99" t="s">
        <v>166</v>
      </c>
      <c r="P99" t="s">
        <v>166</v>
      </c>
      <c r="U99" t="s">
        <v>340</v>
      </c>
      <c r="V99">
        <v>1392</v>
      </c>
      <c r="X99" t="s">
        <v>341</v>
      </c>
      <c r="Y99">
        <v>72</v>
      </c>
      <c r="Z99" s="8">
        <v>42766</v>
      </c>
      <c r="AA99">
        <v>31.19</v>
      </c>
      <c r="AB99" t="s">
        <v>170</v>
      </c>
      <c r="AC99">
        <v>31.19</v>
      </c>
      <c r="AD99" t="s">
        <v>335</v>
      </c>
      <c r="AE99">
        <v>2017</v>
      </c>
      <c r="AF99">
        <v>1</v>
      </c>
      <c r="AG99" s="10" t="s">
        <v>49</v>
      </c>
      <c r="AH99" s="10">
        <f t="shared" si="1"/>
        <v>31.19</v>
      </c>
    </row>
    <row r="100" spans="1:34" x14ac:dyDescent="0.25">
      <c r="A100" t="s">
        <v>306</v>
      </c>
      <c r="B100" t="s">
        <v>384</v>
      </c>
      <c r="C100" s="8">
        <v>42766</v>
      </c>
      <c r="D100" s="8">
        <v>42782</v>
      </c>
      <c r="E100" t="s">
        <v>161</v>
      </c>
      <c r="F100">
        <v>77630</v>
      </c>
      <c r="G100" t="s">
        <v>373</v>
      </c>
      <c r="H100" t="s">
        <v>163</v>
      </c>
      <c r="I100">
        <v>4000</v>
      </c>
      <c r="J100">
        <v>30808</v>
      </c>
      <c r="K100">
        <v>1981</v>
      </c>
      <c r="L100">
        <v>12</v>
      </c>
      <c r="M100" t="s">
        <v>166</v>
      </c>
      <c r="N100">
        <v>90411</v>
      </c>
      <c r="O100" t="s">
        <v>166</v>
      </c>
      <c r="P100" t="s">
        <v>166</v>
      </c>
      <c r="U100" t="s">
        <v>340</v>
      </c>
      <c r="V100">
        <v>1393</v>
      </c>
      <c r="X100" t="s">
        <v>341</v>
      </c>
      <c r="Y100">
        <v>74</v>
      </c>
      <c r="Z100" s="8">
        <v>42766</v>
      </c>
      <c r="AA100">
        <v>31.19</v>
      </c>
      <c r="AB100" t="s">
        <v>170</v>
      </c>
      <c r="AC100">
        <v>31.19</v>
      </c>
      <c r="AD100" t="s">
        <v>335</v>
      </c>
      <c r="AE100">
        <v>2017</v>
      </c>
      <c r="AF100">
        <v>1</v>
      </c>
      <c r="AG100" s="10" t="s">
        <v>49</v>
      </c>
      <c r="AH100" s="10">
        <f t="shared" si="1"/>
        <v>31.19</v>
      </c>
    </row>
    <row r="101" spans="1:34" x14ac:dyDescent="0.25">
      <c r="A101" t="s">
        <v>306</v>
      </c>
      <c r="B101" t="s">
        <v>385</v>
      </c>
      <c r="C101" s="8">
        <v>42766</v>
      </c>
      <c r="D101" s="8">
        <v>42782</v>
      </c>
      <c r="E101" t="s">
        <v>161</v>
      </c>
      <c r="F101">
        <v>77660</v>
      </c>
      <c r="G101" t="s">
        <v>386</v>
      </c>
      <c r="H101" t="s">
        <v>163</v>
      </c>
      <c r="I101">
        <v>4000</v>
      </c>
      <c r="J101">
        <v>30808</v>
      </c>
      <c r="K101">
        <v>1981</v>
      </c>
      <c r="L101">
        <v>12</v>
      </c>
      <c r="M101" t="s">
        <v>166</v>
      </c>
      <c r="N101">
        <v>90411</v>
      </c>
      <c r="O101" t="s">
        <v>166</v>
      </c>
      <c r="P101" t="s">
        <v>166</v>
      </c>
      <c r="U101" t="s">
        <v>340</v>
      </c>
      <c r="V101">
        <v>1476</v>
      </c>
      <c r="X101" t="s">
        <v>341</v>
      </c>
      <c r="Y101">
        <v>112</v>
      </c>
      <c r="Z101" s="8">
        <v>42766</v>
      </c>
      <c r="AA101">
        <v>292.58</v>
      </c>
      <c r="AB101" t="s">
        <v>170</v>
      </c>
      <c r="AC101">
        <v>292.58</v>
      </c>
      <c r="AD101" t="s">
        <v>335</v>
      </c>
      <c r="AE101">
        <v>2017</v>
      </c>
      <c r="AF101">
        <v>1</v>
      </c>
      <c r="AG101" s="10" t="s">
        <v>49</v>
      </c>
      <c r="AH101" s="10">
        <f t="shared" si="1"/>
        <v>292.58</v>
      </c>
    </row>
    <row r="102" spans="1:34" x14ac:dyDescent="0.25">
      <c r="A102" t="s">
        <v>306</v>
      </c>
      <c r="B102" t="s">
        <v>387</v>
      </c>
      <c r="C102" s="8">
        <v>42766</v>
      </c>
      <c r="D102" s="8">
        <v>42782</v>
      </c>
      <c r="E102" t="s">
        <v>161</v>
      </c>
      <c r="F102">
        <v>77660</v>
      </c>
      <c r="G102" t="s">
        <v>386</v>
      </c>
      <c r="H102" t="s">
        <v>163</v>
      </c>
      <c r="I102">
        <v>4000</v>
      </c>
      <c r="J102">
        <v>30808</v>
      </c>
      <c r="K102">
        <v>1981</v>
      </c>
      <c r="L102">
        <v>12</v>
      </c>
      <c r="M102" t="s">
        <v>166</v>
      </c>
      <c r="N102">
        <v>90411</v>
      </c>
      <c r="O102" t="s">
        <v>166</v>
      </c>
      <c r="P102" t="s">
        <v>166</v>
      </c>
      <c r="U102" t="s">
        <v>340</v>
      </c>
      <c r="V102">
        <v>1582</v>
      </c>
      <c r="X102" t="s">
        <v>341</v>
      </c>
      <c r="Y102">
        <v>243</v>
      </c>
      <c r="Z102" s="8">
        <v>42766</v>
      </c>
      <c r="AA102">
        <v>290.87</v>
      </c>
      <c r="AB102" t="s">
        <v>170</v>
      </c>
      <c r="AC102">
        <v>290.87</v>
      </c>
      <c r="AD102" t="s">
        <v>335</v>
      </c>
      <c r="AE102">
        <v>2017</v>
      </c>
      <c r="AF102">
        <v>1</v>
      </c>
      <c r="AG102" s="10" t="s">
        <v>49</v>
      </c>
      <c r="AH102" s="10">
        <f t="shared" si="1"/>
        <v>290.87</v>
      </c>
    </row>
    <row r="103" spans="1:34" x14ac:dyDescent="0.25">
      <c r="A103" t="s">
        <v>306</v>
      </c>
      <c r="B103" t="s">
        <v>388</v>
      </c>
      <c r="C103" s="8">
        <v>42766</v>
      </c>
      <c r="D103" s="8">
        <v>42782</v>
      </c>
      <c r="E103" t="s">
        <v>161</v>
      </c>
      <c r="F103">
        <v>77660</v>
      </c>
      <c r="G103" t="s">
        <v>386</v>
      </c>
      <c r="H103" t="s">
        <v>163</v>
      </c>
      <c r="I103">
        <v>4000</v>
      </c>
      <c r="J103">
        <v>30808</v>
      </c>
      <c r="K103">
        <v>1981</v>
      </c>
      <c r="L103">
        <v>12</v>
      </c>
      <c r="M103" t="s">
        <v>166</v>
      </c>
      <c r="N103">
        <v>90411</v>
      </c>
      <c r="O103" t="s">
        <v>166</v>
      </c>
      <c r="P103" t="s">
        <v>166</v>
      </c>
      <c r="U103" t="s">
        <v>340</v>
      </c>
      <c r="V103">
        <v>1583</v>
      </c>
      <c r="X103" t="s">
        <v>341</v>
      </c>
      <c r="Y103">
        <v>246</v>
      </c>
      <c r="Z103" s="8">
        <v>42766</v>
      </c>
      <c r="AA103">
        <v>290.87</v>
      </c>
      <c r="AB103" t="s">
        <v>170</v>
      </c>
      <c r="AC103">
        <v>290.87</v>
      </c>
      <c r="AD103" t="s">
        <v>335</v>
      </c>
      <c r="AE103">
        <v>2017</v>
      </c>
      <c r="AF103">
        <v>1</v>
      </c>
      <c r="AG103" s="10" t="s">
        <v>49</v>
      </c>
      <c r="AH103" s="10">
        <f t="shared" si="1"/>
        <v>290.87</v>
      </c>
    </row>
    <row r="104" spans="1:34" x14ac:dyDescent="0.25">
      <c r="A104" t="s">
        <v>306</v>
      </c>
      <c r="B104" t="s">
        <v>389</v>
      </c>
      <c r="C104" s="8">
        <v>42766</v>
      </c>
      <c r="D104" s="8">
        <v>42782</v>
      </c>
      <c r="E104" t="s">
        <v>161</v>
      </c>
      <c r="F104">
        <v>77660</v>
      </c>
      <c r="G104" t="s">
        <v>386</v>
      </c>
      <c r="H104" t="s">
        <v>163</v>
      </c>
      <c r="I104">
        <v>4000</v>
      </c>
      <c r="J104">
        <v>30808</v>
      </c>
      <c r="K104">
        <v>1981</v>
      </c>
      <c r="L104">
        <v>12</v>
      </c>
      <c r="M104" t="s">
        <v>166</v>
      </c>
      <c r="N104">
        <v>90411</v>
      </c>
      <c r="O104" t="s">
        <v>166</v>
      </c>
      <c r="P104" t="s">
        <v>166</v>
      </c>
      <c r="U104" t="s">
        <v>340</v>
      </c>
      <c r="V104">
        <v>1585</v>
      </c>
      <c r="X104" t="s">
        <v>341</v>
      </c>
      <c r="Y104">
        <v>247</v>
      </c>
      <c r="Z104" s="8">
        <v>42766</v>
      </c>
      <c r="AA104">
        <v>290.87</v>
      </c>
      <c r="AB104" t="s">
        <v>170</v>
      </c>
      <c r="AC104">
        <v>290.87</v>
      </c>
      <c r="AD104" t="s">
        <v>335</v>
      </c>
      <c r="AE104">
        <v>2017</v>
      </c>
      <c r="AF104">
        <v>1</v>
      </c>
      <c r="AG104" s="10" t="s">
        <v>49</v>
      </c>
      <c r="AH104" s="10">
        <f t="shared" si="1"/>
        <v>290.87</v>
      </c>
    </row>
    <row r="105" spans="1:34" x14ac:dyDescent="0.25">
      <c r="A105" t="s">
        <v>306</v>
      </c>
      <c r="B105" t="s">
        <v>390</v>
      </c>
      <c r="C105" s="8">
        <v>42766</v>
      </c>
      <c r="D105" s="8">
        <v>42782</v>
      </c>
      <c r="E105" t="s">
        <v>161</v>
      </c>
      <c r="F105">
        <v>77660</v>
      </c>
      <c r="G105" t="s">
        <v>386</v>
      </c>
      <c r="H105" t="s">
        <v>163</v>
      </c>
      <c r="I105">
        <v>4000</v>
      </c>
      <c r="J105">
        <v>30808</v>
      </c>
      <c r="K105">
        <v>1981</v>
      </c>
      <c r="L105">
        <v>12</v>
      </c>
      <c r="M105" t="s">
        <v>166</v>
      </c>
      <c r="N105">
        <v>90411</v>
      </c>
      <c r="O105" t="s">
        <v>166</v>
      </c>
      <c r="P105" t="s">
        <v>166</v>
      </c>
      <c r="U105" t="s">
        <v>340</v>
      </c>
      <c r="V105">
        <v>1597</v>
      </c>
      <c r="X105" t="s">
        <v>341</v>
      </c>
      <c r="Y105">
        <v>269</v>
      </c>
      <c r="Z105" s="8">
        <v>42766</v>
      </c>
      <c r="AA105">
        <v>182.3</v>
      </c>
      <c r="AB105" t="s">
        <v>170</v>
      </c>
      <c r="AC105">
        <v>182.3</v>
      </c>
      <c r="AD105" t="s">
        <v>335</v>
      </c>
      <c r="AE105">
        <v>2017</v>
      </c>
      <c r="AF105">
        <v>1</v>
      </c>
      <c r="AG105" s="10" t="s">
        <v>49</v>
      </c>
      <c r="AH105" s="10">
        <f t="shared" si="1"/>
        <v>182.3</v>
      </c>
    </row>
    <row r="106" spans="1:34" x14ac:dyDescent="0.25">
      <c r="A106" t="s">
        <v>306</v>
      </c>
      <c r="B106" t="s">
        <v>391</v>
      </c>
      <c r="C106" s="8">
        <v>42766</v>
      </c>
      <c r="D106" s="8">
        <v>42782</v>
      </c>
      <c r="E106" t="s">
        <v>161</v>
      </c>
      <c r="F106">
        <v>77660</v>
      </c>
      <c r="G106" t="s">
        <v>386</v>
      </c>
      <c r="H106" t="s">
        <v>163</v>
      </c>
      <c r="I106">
        <v>4000</v>
      </c>
      <c r="J106">
        <v>30808</v>
      </c>
      <c r="K106">
        <v>1981</v>
      </c>
      <c r="L106">
        <v>12</v>
      </c>
      <c r="M106" t="s">
        <v>166</v>
      </c>
      <c r="N106">
        <v>90411</v>
      </c>
      <c r="O106" t="s">
        <v>166</v>
      </c>
      <c r="P106" t="s">
        <v>166</v>
      </c>
      <c r="U106" t="s">
        <v>340</v>
      </c>
      <c r="V106">
        <v>1598</v>
      </c>
      <c r="X106" t="s">
        <v>341</v>
      </c>
      <c r="Y106">
        <v>271</v>
      </c>
      <c r="Z106" s="8">
        <v>42766</v>
      </c>
      <c r="AA106">
        <v>182.3</v>
      </c>
      <c r="AB106" t="s">
        <v>170</v>
      </c>
      <c r="AC106">
        <v>182.3</v>
      </c>
      <c r="AD106" t="s">
        <v>335</v>
      </c>
      <c r="AE106">
        <v>2017</v>
      </c>
      <c r="AF106">
        <v>1</v>
      </c>
      <c r="AG106" s="10" t="s">
        <v>49</v>
      </c>
      <c r="AH106" s="10">
        <f t="shared" si="1"/>
        <v>182.3</v>
      </c>
    </row>
    <row r="107" spans="1:34" x14ac:dyDescent="0.25">
      <c r="A107" t="s">
        <v>306</v>
      </c>
      <c r="B107" t="s">
        <v>392</v>
      </c>
      <c r="C107" s="8">
        <v>42766</v>
      </c>
      <c r="D107" s="8">
        <v>42782</v>
      </c>
      <c r="E107" t="s">
        <v>161</v>
      </c>
      <c r="F107">
        <v>77660</v>
      </c>
      <c r="G107" t="s">
        <v>386</v>
      </c>
      <c r="H107" t="s">
        <v>163</v>
      </c>
      <c r="I107">
        <v>4000</v>
      </c>
      <c r="J107">
        <v>30808</v>
      </c>
      <c r="K107">
        <v>1981</v>
      </c>
      <c r="L107">
        <v>12</v>
      </c>
      <c r="M107" t="s">
        <v>166</v>
      </c>
      <c r="N107">
        <v>90411</v>
      </c>
      <c r="O107" t="s">
        <v>166</v>
      </c>
      <c r="P107" t="s">
        <v>166</v>
      </c>
      <c r="U107" t="s">
        <v>340</v>
      </c>
      <c r="V107">
        <v>1603</v>
      </c>
      <c r="X107" t="s">
        <v>341</v>
      </c>
      <c r="Y107">
        <v>281</v>
      </c>
      <c r="Z107" s="8">
        <v>42766</v>
      </c>
      <c r="AA107">
        <v>120.47</v>
      </c>
      <c r="AB107" t="s">
        <v>170</v>
      </c>
      <c r="AC107">
        <v>120.47</v>
      </c>
      <c r="AD107" t="s">
        <v>335</v>
      </c>
      <c r="AE107">
        <v>2017</v>
      </c>
      <c r="AF107">
        <v>1</v>
      </c>
      <c r="AG107" s="10" t="s">
        <v>49</v>
      </c>
      <c r="AH107" s="10">
        <f t="shared" si="1"/>
        <v>120.47</v>
      </c>
    </row>
    <row r="108" spans="1:34" x14ac:dyDescent="0.25">
      <c r="A108" t="s">
        <v>306</v>
      </c>
      <c r="B108" t="s">
        <v>393</v>
      </c>
      <c r="C108" s="8">
        <v>42766</v>
      </c>
      <c r="D108" s="8">
        <v>42782</v>
      </c>
      <c r="E108" t="s">
        <v>161</v>
      </c>
      <c r="F108">
        <v>77660</v>
      </c>
      <c r="G108" t="s">
        <v>386</v>
      </c>
      <c r="H108" t="s">
        <v>163</v>
      </c>
      <c r="I108">
        <v>4000</v>
      </c>
      <c r="J108">
        <v>30808</v>
      </c>
      <c r="K108">
        <v>1981</v>
      </c>
      <c r="L108">
        <v>12</v>
      </c>
      <c r="M108" t="s">
        <v>166</v>
      </c>
      <c r="N108">
        <v>90411</v>
      </c>
      <c r="O108" t="s">
        <v>166</v>
      </c>
      <c r="P108" t="s">
        <v>166</v>
      </c>
      <c r="U108" t="s">
        <v>340</v>
      </c>
      <c r="V108">
        <v>1697</v>
      </c>
      <c r="X108" t="s">
        <v>341</v>
      </c>
      <c r="Y108">
        <v>438</v>
      </c>
      <c r="Z108" s="8">
        <v>42766</v>
      </c>
      <c r="AA108">
        <v>288.55</v>
      </c>
      <c r="AB108" t="s">
        <v>170</v>
      </c>
      <c r="AC108">
        <v>288.55</v>
      </c>
      <c r="AD108" t="s">
        <v>335</v>
      </c>
      <c r="AE108">
        <v>2017</v>
      </c>
      <c r="AF108">
        <v>1</v>
      </c>
      <c r="AG108" s="10" t="s">
        <v>49</v>
      </c>
      <c r="AH108" s="10">
        <f t="shared" si="1"/>
        <v>288.55</v>
      </c>
    </row>
    <row r="109" spans="1:34" x14ac:dyDescent="0.25">
      <c r="A109" t="s">
        <v>306</v>
      </c>
      <c r="B109" t="s">
        <v>394</v>
      </c>
      <c r="C109" s="8">
        <v>42766</v>
      </c>
      <c r="D109" s="8">
        <v>42782</v>
      </c>
      <c r="E109" t="s">
        <v>161</v>
      </c>
      <c r="F109">
        <v>77660</v>
      </c>
      <c r="G109" t="s">
        <v>386</v>
      </c>
      <c r="H109" t="s">
        <v>163</v>
      </c>
      <c r="I109">
        <v>4000</v>
      </c>
      <c r="J109">
        <v>30808</v>
      </c>
      <c r="K109">
        <v>1981</v>
      </c>
      <c r="L109">
        <v>12</v>
      </c>
      <c r="M109" t="s">
        <v>166</v>
      </c>
      <c r="N109">
        <v>90411</v>
      </c>
      <c r="O109" t="s">
        <v>166</v>
      </c>
      <c r="P109" t="s">
        <v>166</v>
      </c>
      <c r="U109" t="s">
        <v>340</v>
      </c>
      <c r="V109">
        <v>1698</v>
      </c>
      <c r="X109" t="s">
        <v>341</v>
      </c>
      <c r="Y109">
        <v>440</v>
      </c>
      <c r="Z109" s="8">
        <v>42766</v>
      </c>
      <c r="AA109">
        <v>288.55</v>
      </c>
      <c r="AB109" t="s">
        <v>170</v>
      </c>
      <c r="AC109">
        <v>288.55</v>
      </c>
      <c r="AD109" t="s">
        <v>335</v>
      </c>
      <c r="AE109">
        <v>2017</v>
      </c>
      <c r="AF109">
        <v>1</v>
      </c>
      <c r="AG109" s="10" t="s">
        <v>49</v>
      </c>
      <c r="AH109" s="10">
        <f t="shared" si="1"/>
        <v>288.55</v>
      </c>
    </row>
    <row r="110" spans="1:34" x14ac:dyDescent="0.25">
      <c r="A110" t="s">
        <v>306</v>
      </c>
      <c r="B110" t="s">
        <v>395</v>
      </c>
      <c r="C110" s="8">
        <v>42766</v>
      </c>
      <c r="D110" s="8">
        <v>42782</v>
      </c>
      <c r="E110" t="s">
        <v>161</v>
      </c>
      <c r="F110">
        <v>77660</v>
      </c>
      <c r="G110" t="s">
        <v>386</v>
      </c>
      <c r="H110" t="s">
        <v>163</v>
      </c>
      <c r="I110">
        <v>4000</v>
      </c>
      <c r="J110">
        <v>30808</v>
      </c>
      <c r="K110">
        <v>1981</v>
      </c>
      <c r="L110">
        <v>12</v>
      </c>
      <c r="M110" t="s">
        <v>166</v>
      </c>
      <c r="N110">
        <v>90411</v>
      </c>
      <c r="O110" t="s">
        <v>166</v>
      </c>
      <c r="P110" t="s">
        <v>166</v>
      </c>
      <c r="U110" t="s">
        <v>340</v>
      </c>
      <c r="V110">
        <v>1714</v>
      </c>
      <c r="X110" t="s">
        <v>341</v>
      </c>
      <c r="Y110">
        <v>450</v>
      </c>
      <c r="Z110" s="8">
        <v>42766</v>
      </c>
      <c r="AA110">
        <v>331.02</v>
      </c>
      <c r="AB110" t="s">
        <v>170</v>
      </c>
      <c r="AC110">
        <v>331.02</v>
      </c>
      <c r="AD110" t="s">
        <v>335</v>
      </c>
      <c r="AE110">
        <v>2017</v>
      </c>
      <c r="AF110">
        <v>1</v>
      </c>
      <c r="AG110" s="10" t="s">
        <v>49</v>
      </c>
      <c r="AH110" s="10">
        <f t="shared" si="1"/>
        <v>331.02</v>
      </c>
    </row>
    <row r="111" spans="1:34" x14ac:dyDescent="0.25">
      <c r="A111" t="s">
        <v>306</v>
      </c>
      <c r="B111" t="s">
        <v>396</v>
      </c>
      <c r="C111" s="8">
        <v>42766</v>
      </c>
      <c r="D111" s="8">
        <v>42782</v>
      </c>
      <c r="E111" t="s">
        <v>161</v>
      </c>
      <c r="F111">
        <v>77670</v>
      </c>
      <c r="G111" t="s">
        <v>397</v>
      </c>
      <c r="H111" t="s">
        <v>163</v>
      </c>
      <c r="I111">
        <v>4000</v>
      </c>
      <c r="J111">
        <v>30808</v>
      </c>
      <c r="K111">
        <v>1981</v>
      </c>
      <c r="L111">
        <v>12</v>
      </c>
      <c r="M111" t="s">
        <v>166</v>
      </c>
      <c r="N111">
        <v>90411</v>
      </c>
      <c r="O111" t="s">
        <v>166</v>
      </c>
      <c r="P111" t="s">
        <v>166</v>
      </c>
      <c r="U111" t="s">
        <v>340</v>
      </c>
      <c r="V111">
        <v>1586</v>
      </c>
      <c r="X111" t="s">
        <v>341</v>
      </c>
      <c r="Y111">
        <v>250</v>
      </c>
      <c r="Z111" s="8">
        <v>42766</v>
      </c>
      <c r="AA111">
        <v>160.12</v>
      </c>
      <c r="AB111" t="s">
        <v>170</v>
      </c>
      <c r="AC111">
        <v>160.12</v>
      </c>
      <c r="AD111" t="s">
        <v>335</v>
      </c>
      <c r="AE111">
        <v>2017</v>
      </c>
      <c r="AF111">
        <v>1</v>
      </c>
      <c r="AG111" s="10" t="s">
        <v>49</v>
      </c>
      <c r="AH111" s="10">
        <f t="shared" si="1"/>
        <v>160.12</v>
      </c>
    </row>
    <row r="112" spans="1:34" x14ac:dyDescent="0.25">
      <c r="A112" t="s">
        <v>306</v>
      </c>
      <c r="B112" t="s">
        <v>398</v>
      </c>
      <c r="C112" s="8">
        <v>42766</v>
      </c>
      <c r="D112" s="8">
        <v>42782</v>
      </c>
      <c r="E112" t="s">
        <v>161</v>
      </c>
      <c r="F112">
        <v>77670</v>
      </c>
      <c r="G112" t="s">
        <v>397</v>
      </c>
      <c r="H112" t="s">
        <v>163</v>
      </c>
      <c r="I112">
        <v>4000</v>
      </c>
      <c r="J112">
        <v>30808</v>
      </c>
      <c r="K112">
        <v>1981</v>
      </c>
      <c r="L112">
        <v>12</v>
      </c>
      <c r="M112" t="s">
        <v>166</v>
      </c>
      <c r="N112">
        <v>90411</v>
      </c>
      <c r="O112" t="s">
        <v>166</v>
      </c>
      <c r="P112" t="s">
        <v>166</v>
      </c>
      <c r="U112" t="s">
        <v>340</v>
      </c>
      <c r="V112">
        <v>1587</v>
      </c>
      <c r="X112" t="s">
        <v>341</v>
      </c>
      <c r="Y112">
        <v>252</v>
      </c>
      <c r="Z112" s="8">
        <v>42766</v>
      </c>
      <c r="AA112">
        <v>160.12</v>
      </c>
      <c r="AB112" t="s">
        <v>170</v>
      </c>
      <c r="AC112">
        <v>160.12</v>
      </c>
      <c r="AD112" t="s">
        <v>335</v>
      </c>
      <c r="AE112">
        <v>2017</v>
      </c>
      <c r="AF112">
        <v>1</v>
      </c>
      <c r="AG112" s="10" t="s">
        <v>49</v>
      </c>
      <c r="AH112" s="10">
        <f t="shared" si="1"/>
        <v>160.12</v>
      </c>
    </row>
    <row r="113" spans="1:34" x14ac:dyDescent="0.25">
      <c r="A113" t="s">
        <v>306</v>
      </c>
      <c r="B113" t="s">
        <v>399</v>
      </c>
      <c r="C113" s="8">
        <v>42766</v>
      </c>
      <c r="D113" s="8">
        <v>42782</v>
      </c>
      <c r="E113" t="s">
        <v>161</v>
      </c>
      <c r="F113">
        <v>77670</v>
      </c>
      <c r="G113" t="s">
        <v>397</v>
      </c>
      <c r="H113" t="s">
        <v>163</v>
      </c>
      <c r="I113">
        <v>4000</v>
      </c>
      <c r="J113">
        <v>30808</v>
      </c>
      <c r="K113">
        <v>1981</v>
      </c>
      <c r="L113">
        <v>12</v>
      </c>
      <c r="M113" t="s">
        <v>166</v>
      </c>
      <c r="N113">
        <v>90411</v>
      </c>
      <c r="O113" t="s">
        <v>166</v>
      </c>
      <c r="P113" t="s">
        <v>166</v>
      </c>
      <c r="U113" t="s">
        <v>340</v>
      </c>
      <c r="V113">
        <v>1588</v>
      </c>
      <c r="X113" t="s">
        <v>341</v>
      </c>
      <c r="Y113">
        <v>254</v>
      </c>
      <c r="Z113" s="8">
        <v>42766</v>
      </c>
      <c r="AA113">
        <v>160.12</v>
      </c>
      <c r="AB113" t="s">
        <v>170</v>
      </c>
      <c r="AC113">
        <v>160.12</v>
      </c>
      <c r="AD113" t="s">
        <v>335</v>
      </c>
      <c r="AE113">
        <v>2017</v>
      </c>
      <c r="AF113">
        <v>1</v>
      </c>
      <c r="AG113" s="10" t="s">
        <v>49</v>
      </c>
      <c r="AH113" s="10">
        <f t="shared" si="1"/>
        <v>160.12</v>
      </c>
    </row>
    <row r="114" spans="1:34" x14ac:dyDescent="0.25">
      <c r="A114" t="s">
        <v>306</v>
      </c>
      <c r="B114" t="s">
        <v>400</v>
      </c>
      <c r="C114" s="8">
        <v>42766</v>
      </c>
      <c r="D114" s="8">
        <v>42782</v>
      </c>
      <c r="E114" t="s">
        <v>161</v>
      </c>
      <c r="F114">
        <v>77670</v>
      </c>
      <c r="G114" t="s">
        <v>397</v>
      </c>
      <c r="H114" t="s">
        <v>163</v>
      </c>
      <c r="I114">
        <v>4000</v>
      </c>
      <c r="J114">
        <v>30808</v>
      </c>
      <c r="K114">
        <v>1981</v>
      </c>
      <c r="L114">
        <v>12</v>
      </c>
      <c r="M114" t="s">
        <v>166</v>
      </c>
      <c r="N114">
        <v>90411</v>
      </c>
      <c r="O114" t="s">
        <v>166</v>
      </c>
      <c r="P114" t="s">
        <v>166</v>
      </c>
      <c r="U114" t="s">
        <v>340</v>
      </c>
      <c r="V114">
        <v>1589</v>
      </c>
      <c r="X114" t="s">
        <v>341</v>
      </c>
      <c r="Y114">
        <v>255</v>
      </c>
      <c r="Z114" s="8">
        <v>42766</v>
      </c>
      <c r="AA114">
        <v>160.12</v>
      </c>
      <c r="AB114" t="s">
        <v>170</v>
      </c>
      <c r="AC114">
        <v>160.12</v>
      </c>
      <c r="AD114" t="s">
        <v>335</v>
      </c>
      <c r="AE114">
        <v>2017</v>
      </c>
      <c r="AF114">
        <v>1</v>
      </c>
      <c r="AG114" s="10" t="s">
        <v>49</v>
      </c>
      <c r="AH114" s="10">
        <f t="shared" si="1"/>
        <v>160.12</v>
      </c>
    </row>
    <row r="115" spans="1:34" x14ac:dyDescent="0.25">
      <c r="A115" t="s">
        <v>306</v>
      </c>
      <c r="B115" t="s">
        <v>401</v>
      </c>
      <c r="C115" s="8">
        <v>42766</v>
      </c>
      <c r="D115" s="8">
        <v>42782</v>
      </c>
      <c r="E115" t="s">
        <v>161</v>
      </c>
      <c r="F115">
        <v>77670</v>
      </c>
      <c r="G115" t="s">
        <v>397</v>
      </c>
      <c r="H115" t="s">
        <v>163</v>
      </c>
      <c r="I115">
        <v>4000</v>
      </c>
      <c r="J115">
        <v>30808</v>
      </c>
      <c r="K115">
        <v>1981</v>
      </c>
      <c r="L115">
        <v>12</v>
      </c>
      <c r="M115" t="s">
        <v>166</v>
      </c>
      <c r="N115">
        <v>90411</v>
      </c>
      <c r="O115" t="s">
        <v>166</v>
      </c>
      <c r="P115" t="s">
        <v>166</v>
      </c>
      <c r="U115" t="s">
        <v>340</v>
      </c>
      <c r="V115">
        <v>1590</v>
      </c>
      <c r="X115" t="s">
        <v>341</v>
      </c>
      <c r="Y115">
        <v>257</v>
      </c>
      <c r="Z115" s="8">
        <v>42766</v>
      </c>
      <c r="AA115">
        <v>160.12</v>
      </c>
      <c r="AB115" t="s">
        <v>170</v>
      </c>
      <c r="AC115">
        <v>160.12</v>
      </c>
      <c r="AD115" t="s">
        <v>335</v>
      </c>
      <c r="AE115">
        <v>2017</v>
      </c>
      <c r="AF115">
        <v>1</v>
      </c>
      <c r="AG115" s="10" t="s">
        <v>49</v>
      </c>
      <c r="AH115" s="10">
        <f t="shared" si="1"/>
        <v>160.12</v>
      </c>
    </row>
    <row r="116" spans="1:34" x14ac:dyDescent="0.25">
      <c r="A116" t="s">
        <v>306</v>
      </c>
      <c r="B116" t="s">
        <v>402</v>
      </c>
      <c r="C116" s="8">
        <v>42766</v>
      </c>
      <c r="D116" s="8">
        <v>42782</v>
      </c>
      <c r="E116" t="s">
        <v>161</v>
      </c>
      <c r="F116">
        <v>77670</v>
      </c>
      <c r="G116" t="s">
        <v>397</v>
      </c>
      <c r="H116" t="s">
        <v>163</v>
      </c>
      <c r="I116">
        <v>4000</v>
      </c>
      <c r="J116">
        <v>30808</v>
      </c>
      <c r="K116">
        <v>1981</v>
      </c>
      <c r="L116">
        <v>12</v>
      </c>
      <c r="M116" t="s">
        <v>166</v>
      </c>
      <c r="N116">
        <v>90411</v>
      </c>
      <c r="O116" t="s">
        <v>166</v>
      </c>
      <c r="P116" t="s">
        <v>166</v>
      </c>
      <c r="U116" t="s">
        <v>340</v>
      </c>
      <c r="V116">
        <v>1591</v>
      </c>
      <c r="X116" t="s">
        <v>341</v>
      </c>
      <c r="Y116">
        <v>260</v>
      </c>
      <c r="Z116" s="8">
        <v>42766</v>
      </c>
      <c r="AA116">
        <v>160.12</v>
      </c>
      <c r="AB116" t="s">
        <v>170</v>
      </c>
      <c r="AC116">
        <v>160.12</v>
      </c>
      <c r="AD116" t="s">
        <v>335</v>
      </c>
      <c r="AE116">
        <v>2017</v>
      </c>
      <c r="AF116">
        <v>1</v>
      </c>
      <c r="AG116" s="10" t="s">
        <v>49</v>
      </c>
      <c r="AH116" s="10">
        <f t="shared" si="1"/>
        <v>160.12</v>
      </c>
    </row>
    <row r="117" spans="1:34" x14ac:dyDescent="0.25">
      <c r="A117" t="s">
        <v>306</v>
      </c>
      <c r="B117" t="s">
        <v>403</v>
      </c>
      <c r="C117" s="8">
        <v>42766</v>
      </c>
      <c r="D117" s="8">
        <v>42782</v>
      </c>
      <c r="E117" t="s">
        <v>161</v>
      </c>
      <c r="F117">
        <v>77670</v>
      </c>
      <c r="G117" t="s">
        <v>397</v>
      </c>
      <c r="H117" t="s">
        <v>163</v>
      </c>
      <c r="I117">
        <v>4000</v>
      </c>
      <c r="J117">
        <v>30808</v>
      </c>
      <c r="K117">
        <v>1981</v>
      </c>
      <c r="L117">
        <v>12</v>
      </c>
      <c r="M117" t="s">
        <v>166</v>
      </c>
      <c r="N117">
        <v>90411</v>
      </c>
      <c r="O117" t="s">
        <v>166</v>
      </c>
      <c r="P117" t="s">
        <v>166</v>
      </c>
      <c r="U117" t="s">
        <v>340</v>
      </c>
      <c r="V117">
        <v>1691</v>
      </c>
      <c r="X117" t="s">
        <v>341</v>
      </c>
      <c r="Y117">
        <v>426</v>
      </c>
      <c r="Z117" s="8">
        <v>42766</v>
      </c>
      <c r="AA117">
        <v>67.28</v>
      </c>
      <c r="AB117" t="s">
        <v>170</v>
      </c>
      <c r="AC117">
        <v>67.28</v>
      </c>
      <c r="AD117" t="s">
        <v>335</v>
      </c>
      <c r="AE117">
        <v>2017</v>
      </c>
      <c r="AF117">
        <v>1</v>
      </c>
      <c r="AG117" s="10" t="s">
        <v>49</v>
      </c>
      <c r="AH117" s="10">
        <f t="shared" si="1"/>
        <v>67.28</v>
      </c>
    </row>
    <row r="118" spans="1:34" x14ac:dyDescent="0.25">
      <c r="A118" t="s">
        <v>306</v>
      </c>
      <c r="B118" t="s">
        <v>404</v>
      </c>
      <c r="C118" s="8">
        <v>42766</v>
      </c>
      <c r="D118" s="8">
        <v>42782</v>
      </c>
      <c r="E118" t="s">
        <v>161</v>
      </c>
      <c r="F118">
        <v>77670</v>
      </c>
      <c r="G118" t="s">
        <v>397</v>
      </c>
      <c r="H118" t="s">
        <v>163</v>
      </c>
      <c r="I118">
        <v>4000</v>
      </c>
      <c r="J118">
        <v>30808</v>
      </c>
      <c r="K118">
        <v>1981</v>
      </c>
      <c r="L118">
        <v>12</v>
      </c>
      <c r="M118" t="s">
        <v>166</v>
      </c>
      <c r="N118">
        <v>90411</v>
      </c>
      <c r="O118" t="s">
        <v>166</v>
      </c>
      <c r="P118" t="s">
        <v>166</v>
      </c>
      <c r="U118" t="s">
        <v>340</v>
      </c>
      <c r="V118">
        <v>1693</v>
      </c>
      <c r="X118" t="s">
        <v>341</v>
      </c>
      <c r="Y118">
        <v>430</v>
      </c>
      <c r="Z118" s="8">
        <v>42766</v>
      </c>
      <c r="AA118">
        <v>67.28</v>
      </c>
      <c r="AB118" t="s">
        <v>170</v>
      </c>
      <c r="AC118">
        <v>67.28</v>
      </c>
      <c r="AD118" t="s">
        <v>335</v>
      </c>
      <c r="AE118">
        <v>2017</v>
      </c>
      <c r="AF118">
        <v>1</v>
      </c>
      <c r="AG118" s="10" t="s">
        <v>49</v>
      </c>
      <c r="AH118" s="10">
        <f t="shared" si="1"/>
        <v>67.28</v>
      </c>
    </row>
    <row r="119" spans="1:34" x14ac:dyDescent="0.25">
      <c r="A119" t="s">
        <v>306</v>
      </c>
      <c r="B119" t="s">
        <v>405</v>
      </c>
      <c r="C119" s="8">
        <v>42766</v>
      </c>
      <c r="D119" s="8">
        <v>42782</v>
      </c>
      <c r="E119" t="s">
        <v>161</v>
      </c>
      <c r="F119">
        <v>77670</v>
      </c>
      <c r="G119" t="s">
        <v>397</v>
      </c>
      <c r="H119" t="s">
        <v>163</v>
      </c>
      <c r="I119">
        <v>4000</v>
      </c>
      <c r="J119">
        <v>30808</v>
      </c>
      <c r="K119">
        <v>1981</v>
      </c>
      <c r="L119">
        <v>12</v>
      </c>
      <c r="M119" t="s">
        <v>166</v>
      </c>
      <c r="N119">
        <v>90411</v>
      </c>
      <c r="O119" t="s">
        <v>166</v>
      </c>
      <c r="P119" t="s">
        <v>166</v>
      </c>
      <c r="U119" t="s">
        <v>340</v>
      </c>
      <c r="V119">
        <v>1695</v>
      </c>
      <c r="X119" t="s">
        <v>341</v>
      </c>
      <c r="Y119">
        <v>434</v>
      </c>
      <c r="Z119" s="8">
        <v>42766</v>
      </c>
      <c r="AA119">
        <v>67.28</v>
      </c>
      <c r="AB119" t="s">
        <v>170</v>
      </c>
      <c r="AC119">
        <v>67.28</v>
      </c>
      <c r="AD119" t="s">
        <v>335</v>
      </c>
      <c r="AE119">
        <v>2017</v>
      </c>
      <c r="AF119">
        <v>1</v>
      </c>
      <c r="AG119" s="10" t="s">
        <v>49</v>
      </c>
      <c r="AH119" s="10">
        <f t="shared" si="1"/>
        <v>67.28</v>
      </c>
    </row>
    <row r="120" spans="1:34" x14ac:dyDescent="0.25">
      <c r="A120" t="s">
        <v>306</v>
      </c>
      <c r="B120" t="s">
        <v>406</v>
      </c>
      <c r="C120" s="8">
        <v>42766</v>
      </c>
      <c r="D120" s="8">
        <v>42782</v>
      </c>
      <c r="E120" t="s">
        <v>161</v>
      </c>
      <c r="F120">
        <v>18630</v>
      </c>
      <c r="G120" t="s">
        <v>337</v>
      </c>
      <c r="H120" t="s">
        <v>163</v>
      </c>
      <c r="I120">
        <v>4000</v>
      </c>
      <c r="J120">
        <v>30808</v>
      </c>
      <c r="K120">
        <v>1981</v>
      </c>
      <c r="L120">
        <v>12</v>
      </c>
      <c r="M120" t="s">
        <v>166</v>
      </c>
      <c r="N120">
        <v>90411</v>
      </c>
      <c r="O120" t="s">
        <v>166</v>
      </c>
      <c r="P120" t="s">
        <v>166</v>
      </c>
      <c r="U120" t="s">
        <v>340</v>
      </c>
      <c r="V120">
        <v>1614</v>
      </c>
      <c r="X120" t="s">
        <v>341</v>
      </c>
      <c r="Y120">
        <v>304</v>
      </c>
      <c r="Z120" s="8">
        <v>42766</v>
      </c>
      <c r="AA120">
        <v>-26.33</v>
      </c>
      <c r="AB120" t="s">
        <v>170</v>
      </c>
      <c r="AC120">
        <v>-26.33</v>
      </c>
      <c r="AD120" t="s">
        <v>335</v>
      </c>
      <c r="AE120">
        <v>2017</v>
      </c>
      <c r="AF120">
        <v>1</v>
      </c>
      <c r="AG120" s="10" t="s">
        <v>49</v>
      </c>
      <c r="AH120" s="10">
        <f t="shared" si="1"/>
        <v>-26.33</v>
      </c>
    </row>
    <row r="121" spans="1:34" x14ac:dyDescent="0.25">
      <c r="A121" t="s">
        <v>306</v>
      </c>
      <c r="B121" t="s">
        <v>407</v>
      </c>
      <c r="C121" s="8">
        <v>42766</v>
      </c>
      <c r="D121" s="8">
        <v>42782</v>
      </c>
      <c r="E121" t="s">
        <v>161</v>
      </c>
      <c r="F121">
        <v>18630</v>
      </c>
      <c r="G121" t="s">
        <v>337</v>
      </c>
      <c r="H121" t="s">
        <v>163</v>
      </c>
      <c r="I121">
        <v>4000</v>
      </c>
      <c r="J121">
        <v>30808</v>
      </c>
      <c r="K121">
        <v>1981</v>
      </c>
      <c r="L121">
        <v>12</v>
      </c>
      <c r="M121" t="s">
        <v>166</v>
      </c>
      <c r="N121">
        <v>90411</v>
      </c>
      <c r="O121" t="s">
        <v>166</v>
      </c>
      <c r="P121" t="s">
        <v>166</v>
      </c>
      <c r="U121" t="s">
        <v>340</v>
      </c>
      <c r="V121">
        <v>1553</v>
      </c>
      <c r="X121" t="s">
        <v>341</v>
      </c>
      <c r="Y121">
        <v>191</v>
      </c>
      <c r="Z121" s="8">
        <v>42766</v>
      </c>
      <c r="AA121">
        <v>-18.52</v>
      </c>
      <c r="AB121" t="s">
        <v>170</v>
      </c>
      <c r="AC121">
        <v>-18.52</v>
      </c>
      <c r="AD121" t="s">
        <v>335</v>
      </c>
      <c r="AE121">
        <v>2017</v>
      </c>
      <c r="AF121">
        <v>1</v>
      </c>
      <c r="AG121" s="10" t="s">
        <v>49</v>
      </c>
      <c r="AH121" s="10">
        <f t="shared" si="1"/>
        <v>-18.52</v>
      </c>
    </row>
    <row r="122" spans="1:34" x14ac:dyDescent="0.25">
      <c r="A122" t="s">
        <v>306</v>
      </c>
      <c r="B122" t="s">
        <v>408</v>
      </c>
      <c r="C122" s="8">
        <v>42736</v>
      </c>
      <c r="D122" s="8">
        <v>42736</v>
      </c>
      <c r="E122" t="s">
        <v>161</v>
      </c>
      <c r="F122">
        <v>14056</v>
      </c>
      <c r="G122" t="s">
        <v>409</v>
      </c>
      <c r="H122" t="s">
        <v>163</v>
      </c>
      <c r="I122">
        <v>4000</v>
      </c>
      <c r="J122">
        <v>30808</v>
      </c>
      <c r="K122">
        <v>1981</v>
      </c>
      <c r="L122">
        <v>12</v>
      </c>
      <c r="M122" t="s">
        <v>164</v>
      </c>
      <c r="N122">
        <v>90411</v>
      </c>
      <c r="O122" t="s">
        <v>165</v>
      </c>
      <c r="P122" t="s">
        <v>326</v>
      </c>
      <c r="U122" t="s">
        <v>410</v>
      </c>
      <c r="V122">
        <v>10575</v>
      </c>
      <c r="X122" t="s">
        <v>411</v>
      </c>
      <c r="Y122">
        <v>26</v>
      </c>
      <c r="Z122" s="8">
        <v>42736</v>
      </c>
      <c r="AA122">
        <v>-15</v>
      </c>
      <c r="AB122" t="s">
        <v>170</v>
      </c>
      <c r="AC122">
        <v>-15</v>
      </c>
      <c r="AD122" t="s">
        <v>8</v>
      </c>
      <c r="AE122">
        <v>2017</v>
      </c>
      <c r="AF122">
        <v>1</v>
      </c>
      <c r="AG122" s="10" t="s">
        <v>49</v>
      </c>
      <c r="AH122" s="10">
        <f t="shared" si="1"/>
        <v>-15</v>
      </c>
    </row>
    <row r="123" spans="1:34" x14ac:dyDescent="0.25">
      <c r="A123" t="s">
        <v>306</v>
      </c>
      <c r="B123" t="s">
        <v>412</v>
      </c>
      <c r="C123" s="8">
        <v>42736</v>
      </c>
      <c r="D123" s="8">
        <v>42736</v>
      </c>
      <c r="E123" t="s">
        <v>161</v>
      </c>
      <c r="F123">
        <v>72445</v>
      </c>
      <c r="G123" t="s">
        <v>325</v>
      </c>
      <c r="H123" t="s">
        <v>163</v>
      </c>
      <c r="I123">
        <v>4000</v>
      </c>
      <c r="J123">
        <v>30808</v>
      </c>
      <c r="K123">
        <v>1981</v>
      </c>
      <c r="L123">
        <v>12</v>
      </c>
      <c r="M123" t="s">
        <v>164</v>
      </c>
      <c r="N123">
        <v>90411</v>
      </c>
      <c r="O123" t="s">
        <v>165</v>
      </c>
      <c r="P123" t="s">
        <v>326</v>
      </c>
      <c r="U123" t="s">
        <v>410</v>
      </c>
      <c r="V123">
        <v>10575</v>
      </c>
      <c r="X123" t="s">
        <v>411</v>
      </c>
      <c r="Y123">
        <v>71</v>
      </c>
      <c r="Z123" s="8">
        <v>42736</v>
      </c>
      <c r="AA123">
        <v>-83.32</v>
      </c>
      <c r="AB123" t="s">
        <v>170</v>
      </c>
      <c r="AC123">
        <v>-83.32</v>
      </c>
      <c r="AD123" t="s">
        <v>8</v>
      </c>
      <c r="AE123">
        <v>2017</v>
      </c>
      <c r="AF123">
        <v>1</v>
      </c>
      <c r="AG123" s="10" t="s">
        <v>49</v>
      </c>
      <c r="AH123" s="10">
        <f t="shared" si="1"/>
        <v>-83.32</v>
      </c>
    </row>
    <row r="124" spans="1:34" x14ac:dyDescent="0.25">
      <c r="A124" t="s">
        <v>306</v>
      </c>
      <c r="B124" t="s">
        <v>413</v>
      </c>
      <c r="C124" s="8">
        <v>42736</v>
      </c>
      <c r="D124" s="8">
        <v>42736</v>
      </c>
      <c r="E124" t="s">
        <v>161</v>
      </c>
      <c r="F124">
        <v>21035</v>
      </c>
      <c r="G124" t="s">
        <v>330</v>
      </c>
      <c r="H124" t="s">
        <v>163</v>
      </c>
      <c r="I124">
        <v>4000</v>
      </c>
      <c r="J124">
        <v>30808</v>
      </c>
      <c r="K124">
        <v>1981</v>
      </c>
      <c r="L124">
        <v>12</v>
      </c>
      <c r="M124" t="s">
        <v>164</v>
      </c>
      <c r="N124">
        <v>90411</v>
      </c>
      <c r="O124" t="s">
        <v>165</v>
      </c>
      <c r="P124" t="s">
        <v>326</v>
      </c>
      <c r="U124" t="s">
        <v>410</v>
      </c>
      <c r="V124">
        <v>10575</v>
      </c>
      <c r="X124" t="s">
        <v>411</v>
      </c>
      <c r="Y124">
        <v>89</v>
      </c>
      <c r="Z124" s="8">
        <v>42736</v>
      </c>
      <c r="AA124">
        <v>83.32</v>
      </c>
      <c r="AB124" t="s">
        <v>170</v>
      </c>
      <c r="AC124">
        <v>83.32</v>
      </c>
      <c r="AD124" t="s">
        <v>8</v>
      </c>
      <c r="AE124">
        <v>2017</v>
      </c>
      <c r="AF124">
        <v>1</v>
      </c>
      <c r="AG124" s="10" t="s">
        <v>49</v>
      </c>
      <c r="AH124" s="10">
        <f t="shared" si="1"/>
        <v>83.32</v>
      </c>
    </row>
    <row r="125" spans="1:34" x14ac:dyDescent="0.25">
      <c r="A125" t="s">
        <v>306</v>
      </c>
      <c r="B125" t="s">
        <v>414</v>
      </c>
      <c r="C125" s="8">
        <v>42736</v>
      </c>
      <c r="D125" s="8">
        <v>42736</v>
      </c>
      <c r="E125" t="s">
        <v>161</v>
      </c>
      <c r="F125">
        <v>21035</v>
      </c>
      <c r="G125" t="s">
        <v>330</v>
      </c>
      <c r="H125" t="s">
        <v>163</v>
      </c>
      <c r="I125">
        <v>4000</v>
      </c>
      <c r="J125">
        <v>30808</v>
      </c>
      <c r="K125">
        <v>1981</v>
      </c>
      <c r="L125">
        <v>12</v>
      </c>
      <c r="M125" t="s">
        <v>164</v>
      </c>
      <c r="N125">
        <v>90411</v>
      </c>
      <c r="O125" t="s">
        <v>165</v>
      </c>
      <c r="P125" t="s">
        <v>326</v>
      </c>
      <c r="U125" t="s">
        <v>410</v>
      </c>
      <c r="V125">
        <v>10575</v>
      </c>
      <c r="X125" t="s">
        <v>411</v>
      </c>
      <c r="Y125">
        <v>21</v>
      </c>
      <c r="Z125" s="8">
        <v>42736</v>
      </c>
      <c r="AA125">
        <v>15</v>
      </c>
      <c r="AB125" t="s">
        <v>170</v>
      </c>
      <c r="AC125">
        <v>15</v>
      </c>
      <c r="AD125" t="s">
        <v>8</v>
      </c>
      <c r="AE125">
        <v>2017</v>
      </c>
      <c r="AF125">
        <v>1</v>
      </c>
      <c r="AG125" s="10" t="s">
        <v>49</v>
      </c>
      <c r="AH125" s="10">
        <f t="shared" si="1"/>
        <v>15</v>
      </c>
    </row>
    <row r="126" spans="1:34" x14ac:dyDescent="0.25">
      <c r="A126" t="s">
        <v>306</v>
      </c>
      <c r="B126" t="s">
        <v>415</v>
      </c>
      <c r="C126" s="8">
        <v>42736</v>
      </c>
      <c r="D126" s="8">
        <v>42738</v>
      </c>
      <c r="E126" t="s">
        <v>161</v>
      </c>
      <c r="F126">
        <v>14056</v>
      </c>
      <c r="G126" t="s">
        <v>409</v>
      </c>
      <c r="H126" t="s">
        <v>163</v>
      </c>
      <c r="I126">
        <v>4000</v>
      </c>
      <c r="J126">
        <v>30808</v>
      </c>
      <c r="K126">
        <v>1981</v>
      </c>
      <c r="L126">
        <v>12</v>
      </c>
      <c r="M126" t="s">
        <v>164</v>
      </c>
      <c r="N126">
        <v>90411</v>
      </c>
      <c r="O126" t="s">
        <v>165</v>
      </c>
      <c r="P126" t="s">
        <v>326</v>
      </c>
      <c r="U126" t="s">
        <v>416</v>
      </c>
      <c r="V126" t="s">
        <v>416</v>
      </c>
      <c r="X126" t="s">
        <v>417</v>
      </c>
      <c r="Y126">
        <v>6</v>
      </c>
      <c r="Z126" s="8">
        <v>42736</v>
      </c>
      <c r="AA126">
        <v>15</v>
      </c>
      <c r="AB126" t="s">
        <v>170</v>
      </c>
      <c r="AC126">
        <v>15</v>
      </c>
      <c r="AD126" t="s">
        <v>8</v>
      </c>
      <c r="AE126">
        <v>2017</v>
      </c>
      <c r="AF126">
        <v>1</v>
      </c>
      <c r="AG126" s="10" t="s">
        <v>49</v>
      </c>
      <c r="AH126" s="10">
        <f t="shared" si="1"/>
        <v>15</v>
      </c>
    </row>
    <row r="127" spans="1:34" x14ac:dyDescent="0.25">
      <c r="A127" t="s">
        <v>306</v>
      </c>
      <c r="B127" t="s">
        <v>418</v>
      </c>
      <c r="C127" s="8">
        <v>42736</v>
      </c>
      <c r="D127" s="8">
        <v>42738</v>
      </c>
      <c r="E127" t="s">
        <v>161</v>
      </c>
      <c r="F127">
        <v>21035</v>
      </c>
      <c r="G127" t="s">
        <v>330</v>
      </c>
      <c r="H127" t="s">
        <v>163</v>
      </c>
      <c r="I127">
        <v>4000</v>
      </c>
      <c r="J127">
        <v>30808</v>
      </c>
      <c r="K127">
        <v>1981</v>
      </c>
      <c r="L127">
        <v>12</v>
      </c>
      <c r="M127" t="s">
        <v>164</v>
      </c>
      <c r="N127">
        <v>90411</v>
      </c>
      <c r="O127" t="s">
        <v>165</v>
      </c>
      <c r="P127" t="s">
        <v>326</v>
      </c>
      <c r="U127" t="s">
        <v>416</v>
      </c>
      <c r="V127" t="s">
        <v>416</v>
      </c>
      <c r="X127" t="s">
        <v>417</v>
      </c>
      <c r="Y127">
        <v>4</v>
      </c>
      <c r="Z127" s="8">
        <v>42736</v>
      </c>
      <c r="AA127">
        <v>-15</v>
      </c>
      <c r="AB127" t="s">
        <v>170</v>
      </c>
      <c r="AC127">
        <v>-15</v>
      </c>
      <c r="AD127" t="s">
        <v>8</v>
      </c>
      <c r="AE127">
        <v>2017</v>
      </c>
      <c r="AF127">
        <v>1</v>
      </c>
      <c r="AG127" s="10" t="s">
        <v>49</v>
      </c>
      <c r="AH127" s="10">
        <f t="shared" si="1"/>
        <v>-15</v>
      </c>
    </row>
    <row r="128" spans="1:34" x14ac:dyDescent="0.25">
      <c r="A128" t="s">
        <v>306</v>
      </c>
      <c r="B128" t="s">
        <v>419</v>
      </c>
      <c r="C128" s="8">
        <v>42766</v>
      </c>
      <c r="D128" s="8">
        <v>42767</v>
      </c>
      <c r="E128" t="s">
        <v>161</v>
      </c>
      <c r="F128">
        <v>14056</v>
      </c>
      <c r="G128" t="s">
        <v>409</v>
      </c>
      <c r="H128" t="s">
        <v>163</v>
      </c>
      <c r="I128">
        <v>4000</v>
      </c>
      <c r="J128">
        <v>30808</v>
      </c>
      <c r="K128">
        <v>1981</v>
      </c>
      <c r="L128">
        <v>12</v>
      </c>
      <c r="M128" t="s">
        <v>164</v>
      </c>
      <c r="N128">
        <v>90411</v>
      </c>
      <c r="O128" t="s">
        <v>165</v>
      </c>
      <c r="P128" t="s">
        <v>326</v>
      </c>
      <c r="U128" t="s">
        <v>420</v>
      </c>
      <c r="V128">
        <v>10575</v>
      </c>
      <c r="X128" t="s">
        <v>421</v>
      </c>
      <c r="Y128">
        <v>21</v>
      </c>
      <c r="Z128" s="8">
        <v>42766</v>
      </c>
      <c r="AA128">
        <v>15</v>
      </c>
      <c r="AB128" t="s">
        <v>170</v>
      </c>
      <c r="AC128">
        <v>15</v>
      </c>
      <c r="AD128" t="s">
        <v>8</v>
      </c>
      <c r="AE128">
        <v>2017</v>
      </c>
      <c r="AF128">
        <v>1</v>
      </c>
      <c r="AG128" s="10" t="s">
        <v>49</v>
      </c>
      <c r="AH128" s="10">
        <f t="shared" si="1"/>
        <v>15</v>
      </c>
    </row>
    <row r="129" spans="1:34" x14ac:dyDescent="0.25">
      <c r="A129" t="s">
        <v>306</v>
      </c>
      <c r="B129" t="s">
        <v>422</v>
      </c>
      <c r="C129" s="8">
        <v>42766</v>
      </c>
      <c r="D129" s="8">
        <v>42767</v>
      </c>
      <c r="E129" t="s">
        <v>161</v>
      </c>
      <c r="F129">
        <v>21035</v>
      </c>
      <c r="G129" t="s">
        <v>330</v>
      </c>
      <c r="H129" t="s">
        <v>163</v>
      </c>
      <c r="I129">
        <v>4000</v>
      </c>
      <c r="J129">
        <v>30808</v>
      </c>
      <c r="K129">
        <v>1981</v>
      </c>
      <c r="L129">
        <v>12</v>
      </c>
      <c r="M129" t="s">
        <v>164</v>
      </c>
      <c r="N129">
        <v>90411</v>
      </c>
      <c r="O129" t="s">
        <v>165</v>
      </c>
      <c r="P129" t="s">
        <v>326</v>
      </c>
      <c r="U129" t="s">
        <v>420</v>
      </c>
      <c r="V129">
        <v>10575</v>
      </c>
      <c r="X129" t="s">
        <v>421</v>
      </c>
      <c r="Y129">
        <v>1</v>
      </c>
      <c r="Z129" s="8">
        <v>42766</v>
      </c>
      <c r="AA129">
        <v>-83.32</v>
      </c>
      <c r="AB129" t="s">
        <v>170</v>
      </c>
      <c r="AC129">
        <v>-83.32</v>
      </c>
      <c r="AD129" t="s">
        <v>8</v>
      </c>
      <c r="AE129">
        <v>2017</v>
      </c>
      <c r="AF129">
        <v>1</v>
      </c>
      <c r="AG129" s="10" t="s">
        <v>49</v>
      </c>
      <c r="AH129" s="10">
        <f t="shared" si="1"/>
        <v>-83.32</v>
      </c>
    </row>
    <row r="130" spans="1:34" x14ac:dyDescent="0.25">
      <c r="A130" t="s">
        <v>306</v>
      </c>
      <c r="B130" t="s">
        <v>423</v>
      </c>
      <c r="C130" s="8">
        <v>42766</v>
      </c>
      <c r="D130" s="8">
        <v>42767</v>
      </c>
      <c r="E130" t="s">
        <v>161</v>
      </c>
      <c r="F130">
        <v>72445</v>
      </c>
      <c r="G130" t="s">
        <v>325</v>
      </c>
      <c r="H130" t="s">
        <v>163</v>
      </c>
      <c r="I130">
        <v>4000</v>
      </c>
      <c r="J130">
        <v>30808</v>
      </c>
      <c r="K130">
        <v>1981</v>
      </c>
      <c r="L130">
        <v>12</v>
      </c>
      <c r="M130" t="s">
        <v>164</v>
      </c>
      <c r="N130">
        <v>90411</v>
      </c>
      <c r="O130" t="s">
        <v>165</v>
      </c>
      <c r="P130" t="s">
        <v>326</v>
      </c>
      <c r="U130" t="s">
        <v>420</v>
      </c>
      <c r="V130">
        <v>10575</v>
      </c>
      <c r="X130" t="s">
        <v>421</v>
      </c>
      <c r="Y130">
        <v>90</v>
      </c>
      <c r="Z130" s="8">
        <v>42766</v>
      </c>
      <c r="AA130">
        <v>83.32</v>
      </c>
      <c r="AB130" t="s">
        <v>170</v>
      </c>
      <c r="AC130">
        <v>83.32</v>
      </c>
      <c r="AD130" t="s">
        <v>8</v>
      </c>
      <c r="AE130">
        <v>2017</v>
      </c>
      <c r="AF130">
        <v>1</v>
      </c>
      <c r="AG130" s="10" t="s">
        <v>49</v>
      </c>
      <c r="AH130" s="10">
        <f t="shared" si="1"/>
        <v>83.32</v>
      </c>
    </row>
    <row r="131" spans="1:34" x14ac:dyDescent="0.25">
      <c r="A131" t="s">
        <v>306</v>
      </c>
      <c r="B131" t="s">
        <v>424</v>
      </c>
      <c r="C131" s="8">
        <v>42766</v>
      </c>
      <c r="D131" s="8">
        <v>42767</v>
      </c>
      <c r="E131" t="s">
        <v>161</v>
      </c>
      <c r="F131">
        <v>21035</v>
      </c>
      <c r="G131" t="s">
        <v>330</v>
      </c>
      <c r="H131" t="s">
        <v>163</v>
      </c>
      <c r="I131">
        <v>4000</v>
      </c>
      <c r="J131">
        <v>30808</v>
      </c>
      <c r="K131">
        <v>1981</v>
      </c>
      <c r="L131">
        <v>12</v>
      </c>
      <c r="M131" t="s">
        <v>164</v>
      </c>
      <c r="N131">
        <v>90411</v>
      </c>
      <c r="O131" t="s">
        <v>165</v>
      </c>
      <c r="P131" t="s">
        <v>326</v>
      </c>
      <c r="U131" t="s">
        <v>420</v>
      </c>
      <c r="V131">
        <v>10575</v>
      </c>
      <c r="X131" t="s">
        <v>421</v>
      </c>
      <c r="Y131">
        <v>109</v>
      </c>
      <c r="Z131" s="8">
        <v>42766</v>
      </c>
      <c r="AA131">
        <v>-15</v>
      </c>
      <c r="AB131" t="s">
        <v>170</v>
      </c>
      <c r="AC131">
        <v>-15</v>
      </c>
      <c r="AD131" t="s">
        <v>8</v>
      </c>
      <c r="AE131">
        <v>2017</v>
      </c>
      <c r="AF131">
        <v>1</v>
      </c>
      <c r="AG131" s="10" t="s">
        <v>49</v>
      </c>
      <c r="AH131" s="10">
        <f t="shared" ref="AH131:AH153" si="2">+AC131</f>
        <v>-15</v>
      </c>
    </row>
    <row r="132" spans="1:34" hidden="1" x14ac:dyDescent="0.25">
      <c r="A132" t="s">
        <v>306</v>
      </c>
      <c r="B132" t="s">
        <v>425</v>
      </c>
      <c r="C132" s="8">
        <v>42767</v>
      </c>
      <c r="D132" s="8">
        <v>42767</v>
      </c>
      <c r="E132" t="s">
        <v>161</v>
      </c>
      <c r="F132">
        <v>21035</v>
      </c>
      <c r="G132" t="s">
        <v>330</v>
      </c>
      <c r="H132" t="s">
        <v>163</v>
      </c>
      <c r="I132">
        <v>4000</v>
      </c>
      <c r="J132">
        <v>30808</v>
      </c>
      <c r="K132">
        <v>1981</v>
      </c>
      <c r="L132">
        <v>12</v>
      </c>
      <c r="M132" t="s">
        <v>164</v>
      </c>
      <c r="N132">
        <v>90411</v>
      </c>
      <c r="O132" t="s">
        <v>165</v>
      </c>
      <c r="P132" t="s">
        <v>326</v>
      </c>
      <c r="U132" t="s">
        <v>426</v>
      </c>
      <c r="V132">
        <v>10575</v>
      </c>
      <c r="X132" t="s">
        <v>427</v>
      </c>
      <c r="Y132">
        <v>67</v>
      </c>
      <c r="Z132" s="8">
        <v>42767</v>
      </c>
      <c r="AA132">
        <v>83.32</v>
      </c>
      <c r="AB132" t="s">
        <v>170</v>
      </c>
      <c r="AC132">
        <v>83.32</v>
      </c>
      <c r="AD132" t="s">
        <v>8</v>
      </c>
      <c r="AE132">
        <v>2017</v>
      </c>
      <c r="AF132">
        <v>2</v>
      </c>
      <c r="AG132" s="10" t="s">
        <v>49</v>
      </c>
      <c r="AH132" s="10">
        <f t="shared" si="2"/>
        <v>83.32</v>
      </c>
    </row>
    <row r="133" spans="1:34" hidden="1" x14ac:dyDescent="0.25">
      <c r="A133" t="s">
        <v>306</v>
      </c>
      <c r="B133" t="s">
        <v>428</v>
      </c>
      <c r="C133" s="8">
        <v>42767</v>
      </c>
      <c r="D133" s="8">
        <v>42767</v>
      </c>
      <c r="E133" t="s">
        <v>161</v>
      </c>
      <c r="F133">
        <v>21035</v>
      </c>
      <c r="G133" t="s">
        <v>330</v>
      </c>
      <c r="H133" t="s">
        <v>163</v>
      </c>
      <c r="I133">
        <v>4000</v>
      </c>
      <c r="J133">
        <v>30808</v>
      </c>
      <c r="K133">
        <v>1981</v>
      </c>
      <c r="L133">
        <v>12</v>
      </c>
      <c r="M133" t="s">
        <v>164</v>
      </c>
      <c r="N133">
        <v>90411</v>
      </c>
      <c r="O133" t="s">
        <v>165</v>
      </c>
      <c r="P133" t="s">
        <v>326</v>
      </c>
      <c r="U133" t="s">
        <v>426</v>
      </c>
      <c r="V133">
        <v>10575</v>
      </c>
      <c r="X133" t="s">
        <v>427</v>
      </c>
      <c r="Y133">
        <v>2</v>
      </c>
      <c r="Z133" s="8">
        <v>42767</v>
      </c>
      <c r="AA133">
        <v>15</v>
      </c>
      <c r="AB133" t="s">
        <v>170</v>
      </c>
      <c r="AC133">
        <v>15</v>
      </c>
      <c r="AD133" t="s">
        <v>8</v>
      </c>
      <c r="AE133">
        <v>2017</v>
      </c>
      <c r="AF133">
        <v>2</v>
      </c>
      <c r="AG133" s="10" t="s">
        <v>49</v>
      </c>
      <c r="AH133" s="10">
        <f t="shared" si="2"/>
        <v>15</v>
      </c>
    </row>
    <row r="134" spans="1:34" hidden="1" x14ac:dyDescent="0.25">
      <c r="A134" t="s">
        <v>306</v>
      </c>
      <c r="B134" t="s">
        <v>429</v>
      </c>
      <c r="C134" s="8">
        <v>42767</v>
      </c>
      <c r="D134" s="8">
        <v>42767</v>
      </c>
      <c r="E134" t="s">
        <v>161</v>
      </c>
      <c r="F134">
        <v>72445</v>
      </c>
      <c r="G134" t="s">
        <v>325</v>
      </c>
      <c r="H134" t="s">
        <v>163</v>
      </c>
      <c r="I134">
        <v>4000</v>
      </c>
      <c r="J134">
        <v>30808</v>
      </c>
      <c r="K134">
        <v>1981</v>
      </c>
      <c r="L134">
        <v>12</v>
      </c>
      <c r="M134" t="s">
        <v>164</v>
      </c>
      <c r="N134">
        <v>90411</v>
      </c>
      <c r="O134" t="s">
        <v>165</v>
      </c>
      <c r="P134" t="s">
        <v>326</v>
      </c>
      <c r="U134" t="s">
        <v>426</v>
      </c>
      <c r="V134">
        <v>10575</v>
      </c>
      <c r="X134" t="s">
        <v>427</v>
      </c>
      <c r="Y134">
        <v>55</v>
      </c>
      <c r="Z134" s="8">
        <v>42767</v>
      </c>
      <c r="AA134">
        <v>-83.32</v>
      </c>
      <c r="AB134" t="s">
        <v>170</v>
      </c>
      <c r="AC134">
        <v>-83.32</v>
      </c>
      <c r="AD134" t="s">
        <v>8</v>
      </c>
      <c r="AE134">
        <v>2017</v>
      </c>
      <c r="AF134">
        <v>2</v>
      </c>
      <c r="AG134" s="10" t="s">
        <v>49</v>
      </c>
      <c r="AH134" s="10">
        <f t="shared" si="2"/>
        <v>-83.32</v>
      </c>
    </row>
    <row r="135" spans="1:34" hidden="1" x14ac:dyDescent="0.25">
      <c r="A135" t="s">
        <v>306</v>
      </c>
      <c r="B135" t="s">
        <v>430</v>
      </c>
      <c r="C135" s="8">
        <v>42767</v>
      </c>
      <c r="D135" s="8">
        <v>42767</v>
      </c>
      <c r="E135" t="s">
        <v>161</v>
      </c>
      <c r="F135">
        <v>14056</v>
      </c>
      <c r="G135" t="s">
        <v>409</v>
      </c>
      <c r="H135" t="s">
        <v>163</v>
      </c>
      <c r="I135">
        <v>4000</v>
      </c>
      <c r="J135">
        <v>30808</v>
      </c>
      <c r="K135">
        <v>1981</v>
      </c>
      <c r="L135">
        <v>12</v>
      </c>
      <c r="M135" t="s">
        <v>164</v>
      </c>
      <c r="N135">
        <v>90411</v>
      </c>
      <c r="O135" t="s">
        <v>165</v>
      </c>
      <c r="P135" t="s">
        <v>326</v>
      </c>
      <c r="U135" t="s">
        <v>426</v>
      </c>
      <c r="V135">
        <v>10575</v>
      </c>
      <c r="X135" t="s">
        <v>427</v>
      </c>
      <c r="Y135">
        <v>106</v>
      </c>
      <c r="Z135" s="8">
        <v>42767</v>
      </c>
      <c r="AA135">
        <v>-15</v>
      </c>
      <c r="AB135" t="s">
        <v>170</v>
      </c>
      <c r="AC135">
        <v>-15</v>
      </c>
      <c r="AD135" t="s">
        <v>8</v>
      </c>
      <c r="AE135">
        <v>2017</v>
      </c>
      <c r="AF135">
        <v>2</v>
      </c>
      <c r="AG135" s="10" t="s">
        <v>49</v>
      </c>
      <c r="AH135" s="10">
        <f t="shared" si="2"/>
        <v>-15</v>
      </c>
    </row>
    <row r="136" spans="1:34" x14ac:dyDescent="0.25">
      <c r="A136" t="s">
        <v>306</v>
      </c>
      <c r="B136" t="s">
        <v>431</v>
      </c>
      <c r="C136" s="8">
        <v>42766</v>
      </c>
      <c r="D136" s="8">
        <v>42767</v>
      </c>
      <c r="E136" t="s">
        <v>161</v>
      </c>
      <c r="F136">
        <v>14056</v>
      </c>
      <c r="G136" t="s">
        <v>409</v>
      </c>
      <c r="H136" t="s">
        <v>163</v>
      </c>
      <c r="I136">
        <v>4000</v>
      </c>
      <c r="J136">
        <v>30808</v>
      </c>
      <c r="K136">
        <v>1981</v>
      </c>
      <c r="L136">
        <v>12</v>
      </c>
      <c r="M136" t="s">
        <v>164</v>
      </c>
      <c r="N136">
        <v>90411</v>
      </c>
      <c r="O136" t="s">
        <v>165</v>
      </c>
      <c r="P136" t="s">
        <v>326</v>
      </c>
      <c r="U136" t="s">
        <v>432</v>
      </c>
      <c r="V136">
        <v>10575</v>
      </c>
      <c r="X136" t="s">
        <v>433</v>
      </c>
      <c r="Y136">
        <v>9</v>
      </c>
      <c r="Z136" s="8">
        <v>42766</v>
      </c>
      <c r="AA136">
        <v>-15</v>
      </c>
      <c r="AB136" t="s">
        <v>170</v>
      </c>
      <c r="AC136">
        <v>-15</v>
      </c>
      <c r="AD136" t="s">
        <v>8</v>
      </c>
      <c r="AE136">
        <v>2017</v>
      </c>
      <c r="AF136">
        <v>1</v>
      </c>
      <c r="AG136" s="10" t="s">
        <v>49</v>
      </c>
      <c r="AH136" s="10">
        <f t="shared" si="2"/>
        <v>-15</v>
      </c>
    </row>
    <row r="137" spans="1:34" x14ac:dyDescent="0.25">
      <c r="A137" t="s">
        <v>306</v>
      </c>
      <c r="B137" t="s">
        <v>434</v>
      </c>
      <c r="C137" s="8">
        <v>42766</v>
      </c>
      <c r="D137" s="8">
        <v>42767</v>
      </c>
      <c r="E137" t="s">
        <v>161</v>
      </c>
      <c r="F137">
        <v>21035</v>
      </c>
      <c r="G137" t="s">
        <v>330</v>
      </c>
      <c r="H137" t="s">
        <v>163</v>
      </c>
      <c r="I137">
        <v>4000</v>
      </c>
      <c r="J137">
        <v>30808</v>
      </c>
      <c r="K137">
        <v>1981</v>
      </c>
      <c r="L137">
        <v>12</v>
      </c>
      <c r="M137" t="s">
        <v>164</v>
      </c>
      <c r="N137">
        <v>90411</v>
      </c>
      <c r="O137" t="s">
        <v>165</v>
      </c>
      <c r="P137" t="s">
        <v>326</v>
      </c>
      <c r="U137" t="s">
        <v>432</v>
      </c>
      <c r="V137">
        <v>10575</v>
      </c>
      <c r="X137" t="s">
        <v>433</v>
      </c>
      <c r="Y137">
        <v>18</v>
      </c>
      <c r="Z137" s="8">
        <v>42766</v>
      </c>
      <c r="AA137">
        <v>15</v>
      </c>
      <c r="AB137" t="s">
        <v>170</v>
      </c>
      <c r="AC137">
        <v>15</v>
      </c>
      <c r="AD137" t="s">
        <v>8</v>
      </c>
      <c r="AE137">
        <v>2017</v>
      </c>
      <c r="AF137">
        <v>1</v>
      </c>
      <c r="AG137" s="10" t="s">
        <v>49</v>
      </c>
      <c r="AH137" s="10">
        <f t="shared" si="2"/>
        <v>15</v>
      </c>
    </row>
    <row r="138" spans="1:34" hidden="1" x14ac:dyDescent="0.25">
      <c r="A138" t="s">
        <v>306</v>
      </c>
      <c r="B138" t="s">
        <v>435</v>
      </c>
      <c r="C138" s="8">
        <v>42767</v>
      </c>
      <c r="D138" s="8">
        <v>42767</v>
      </c>
      <c r="E138" t="s">
        <v>161</v>
      </c>
      <c r="F138">
        <v>21035</v>
      </c>
      <c r="G138" t="s">
        <v>330</v>
      </c>
      <c r="H138" t="s">
        <v>163</v>
      </c>
      <c r="I138">
        <v>4000</v>
      </c>
      <c r="J138">
        <v>30808</v>
      </c>
      <c r="K138">
        <v>1981</v>
      </c>
      <c r="L138">
        <v>12</v>
      </c>
      <c r="M138" t="s">
        <v>164</v>
      </c>
      <c r="N138">
        <v>90411</v>
      </c>
      <c r="O138" t="s">
        <v>165</v>
      </c>
      <c r="P138" t="s">
        <v>326</v>
      </c>
      <c r="U138" t="s">
        <v>432</v>
      </c>
      <c r="V138">
        <v>10575</v>
      </c>
      <c r="X138" t="s">
        <v>436</v>
      </c>
      <c r="Y138">
        <v>1</v>
      </c>
      <c r="Z138" s="8">
        <v>42767</v>
      </c>
      <c r="AA138">
        <v>-15</v>
      </c>
      <c r="AB138" t="s">
        <v>170</v>
      </c>
      <c r="AC138">
        <v>-15</v>
      </c>
      <c r="AD138" t="s">
        <v>8</v>
      </c>
      <c r="AE138">
        <v>2017</v>
      </c>
      <c r="AF138">
        <v>2</v>
      </c>
      <c r="AG138" s="10" t="s">
        <v>49</v>
      </c>
      <c r="AH138" s="10">
        <f t="shared" si="2"/>
        <v>-15</v>
      </c>
    </row>
    <row r="139" spans="1:34" hidden="1" x14ac:dyDescent="0.25">
      <c r="A139" t="s">
        <v>306</v>
      </c>
      <c r="B139" t="s">
        <v>437</v>
      </c>
      <c r="C139" s="8">
        <v>42767</v>
      </c>
      <c r="D139" s="8">
        <v>42767</v>
      </c>
      <c r="E139" t="s">
        <v>161</v>
      </c>
      <c r="F139">
        <v>14056</v>
      </c>
      <c r="G139" t="s">
        <v>409</v>
      </c>
      <c r="H139" t="s">
        <v>163</v>
      </c>
      <c r="I139">
        <v>4000</v>
      </c>
      <c r="J139">
        <v>30808</v>
      </c>
      <c r="K139">
        <v>1981</v>
      </c>
      <c r="L139">
        <v>12</v>
      </c>
      <c r="M139" t="s">
        <v>164</v>
      </c>
      <c r="N139">
        <v>90411</v>
      </c>
      <c r="O139" t="s">
        <v>165</v>
      </c>
      <c r="P139" t="s">
        <v>326</v>
      </c>
      <c r="U139" t="s">
        <v>432</v>
      </c>
      <c r="V139">
        <v>10575</v>
      </c>
      <c r="X139" t="s">
        <v>436</v>
      </c>
      <c r="Y139">
        <v>18</v>
      </c>
      <c r="Z139" s="8">
        <v>42767</v>
      </c>
      <c r="AA139">
        <v>15</v>
      </c>
      <c r="AB139" t="s">
        <v>170</v>
      </c>
      <c r="AC139">
        <v>15</v>
      </c>
      <c r="AD139" t="s">
        <v>8</v>
      </c>
      <c r="AE139">
        <v>2017</v>
      </c>
      <c r="AF139">
        <v>2</v>
      </c>
      <c r="AG139" s="10" t="s">
        <v>49</v>
      </c>
      <c r="AH139" s="10">
        <f t="shared" si="2"/>
        <v>15</v>
      </c>
    </row>
    <row r="140" spans="1:34" hidden="1" x14ac:dyDescent="0.25">
      <c r="A140" t="s">
        <v>306</v>
      </c>
      <c r="B140" t="s">
        <v>438</v>
      </c>
      <c r="C140" s="8">
        <v>42794</v>
      </c>
      <c r="D140" s="8">
        <v>42795</v>
      </c>
      <c r="E140" t="s">
        <v>161</v>
      </c>
      <c r="F140">
        <v>14056</v>
      </c>
      <c r="G140" t="s">
        <v>409</v>
      </c>
      <c r="H140" t="s">
        <v>163</v>
      </c>
      <c r="I140">
        <v>4000</v>
      </c>
      <c r="J140">
        <v>30808</v>
      </c>
      <c r="K140">
        <v>1981</v>
      </c>
      <c r="L140">
        <v>12</v>
      </c>
      <c r="M140" t="s">
        <v>164</v>
      </c>
      <c r="N140">
        <v>90411</v>
      </c>
      <c r="O140" t="s">
        <v>165</v>
      </c>
      <c r="P140" t="s">
        <v>326</v>
      </c>
      <c r="U140" t="s">
        <v>439</v>
      </c>
      <c r="V140">
        <v>10575</v>
      </c>
      <c r="X140" t="s">
        <v>440</v>
      </c>
      <c r="Y140">
        <v>124</v>
      </c>
      <c r="Z140" s="8">
        <v>42794</v>
      </c>
      <c r="AA140">
        <v>15</v>
      </c>
      <c r="AB140" t="s">
        <v>170</v>
      </c>
      <c r="AC140">
        <v>15</v>
      </c>
      <c r="AD140" t="s">
        <v>8</v>
      </c>
      <c r="AE140">
        <v>2017</v>
      </c>
      <c r="AF140">
        <v>2</v>
      </c>
      <c r="AG140" s="10" t="s">
        <v>49</v>
      </c>
      <c r="AH140" s="10">
        <f t="shared" si="2"/>
        <v>15</v>
      </c>
    </row>
    <row r="141" spans="1:34" hidden="1" x14ac:dyDescent="0.25">
      <c r="A141" t="s">
        <v>306</v>
      </c>
      <c r="B141" t="s">
        <v>441</v>
      </c>
      <c r="C141" s="8">
        <v>42794</v>
      </c>
      <c r="D141" s="8">
        <v>42795</v>
      </c>
      <c r="E141" t="s">
        <v>161</v>
      </c>
      <c r="F141">
        <v>21035</v>
      </c>
      <c r="G141" t="s">
        <v>330</v>
      </c>
      <c r="H141" t="s">
        <v>163</v>
      </c>
      <c r="I141">
        <v>4000</v>
      </c>
      <c r="J141">
        <v>30808</v>
      </c>
      <c r="K141">
        <v>1981</v>
      </c>
      <c r="L141">
        <v>12</v>
      </c>
      <c r="M141" t="s">
        <v>164</v>
      </c>
      <c r="N141">
        <v>90411</v>
      </c>
      <c r="O141" t="s">
        <v>165</v>
      </c>
      <c r="P141" t="s">
        <v>326</v>
      </c>
      <c r="U141" t="s">
        <v>439</v>
      </c>
      <c r="V141">
        <v>10575</v>
      </c>
      <c r="X141" t="s">
        <v>440</v>
      </c>
      <c r="Y141">
        <v>75</v>
      </c>
      <c r="Z141" s="8">
        <v>42794</v>
      </c>
      <c r="AA141">
        <v>-83.32</v>
      </c>
      <c r="AB141" t="s">
        <v>170</v>
      </c>
      <c r="AC141">
        <v>-83.32</v>
      </c>
      <c r="AD141" t="s">
        <v>8</v>
      </c>
      <c r="AE141">
        <v>2017</v>
      </c>
      <c r="AF141">
        <v>2</v>
      </c>
      <c r="AH141" s="10">
        <f t="shared" si="2"/>
        <v>-83.32</v>
      </c>
    </row>
    <row r="142" spans="1:34" hidden="1" x14ac:dyDescent="0.25">
      <c r="A142" t="s">
        <v>306</v>
      </c>
      <c r="B142" t="s">
        <v>442</v>
      </c>
      <c r="C142" s="8">
        <v>42794</v>
      </c>
      <c r="D142" s="8">
        <v>42795</v>
      </c>
      <c r="E142" t="s">
        <v>161</v>
      </c>
      <c r="F142">
        <v>72445</v>
      </c>
      <c r="G142" t="s">
        <v>325</v>
      </c>
      <c r="H142" t="s">
        <v>163</v>
      </c>
      <c r="I142">
        <v>4000</v>
      </c>
      <c r="J142">
        <v>30808</v>
      </c>
      <c r="K142">
        <v>1981</v>
      </c>
      <c r="L142">
        <v>12</v>
      </c>
      <c r="M142" t="s">
        <v>164</v>
      </c>
      <c r="N142">
        <v>90411</v>
      </c>
      <c r="O142" t="s">
        <v>165</v>
      </c>
      <c r="P142" t="s">
        <v>326</v>
      </c>
      <c r="U142" t="s">
        <v>439</v>
      </c>
      <c r="V142">
        <v>10575</v>
      </c>
      <c r="X142" t="s">
        <v>440</v>
      </c>
      <c r="Y142">
        <v>48</v>
      </c>
      <c r="Z142" s="8">
        <v>42794</v>
      </c>
      <c r="AA142">
        <v>83.32</v>
      </c>
      <c r="AB142" t="s">
        <v>170</v>
      </c>
      <c r="AC142">
        <v>83.32</v>
      </c>
      <c r="AD142" t="s">
        <v>8</v>
      </c>
      <c r="AE142">
        <v>2017</v>
      </c>
      <c r="AF142">
        <v>2</v>
      </c>
      <c r="AH142" s="10">
        <f t="shared" si="2"/>
        <v>83.32</v>
      </c>
    </row>
    <row r="143" spans="1:34" hidden="1" x14ac:dyDescent="0.25">
      <c r="A143" t="s">
        <v>306</v>
      </c>
      <c r="B143" t="s">
        <v>443</v>
      </c>
      <c r="C143" s="8">
        <v>42794</v>
      </c>
      <c r="D143" s="8">
        <v>42795</v>
      </c>
      <c r="E143" t="s">
        <v>161</v>
      </c>
      <c r="F143">
        <v>21035</v>
      </c>
      <c r="G143" t="s">
        <v>330</v>
      </c>
      <c r="H143" t="s">
        <v>163</v>
      </c>
      <c r="I143">
        <v>4000</v>
      </c>
      <c r="J143">
        <v>30808</v>
      </c>
      <c r="K143">
        <v>1981</v>
      </c>
      <c r="L143">
        <v>12</v>
      </c>
      <c r="M143" t="s">
        <v>164</v>
      </c>
      <c r="N143">
        <v>90411</v>
      </c>
      <c r="O143" t="s">
        <v>165</v>
      </c>
      <c r="P143" t="s">
        <v>326</v>
      </c>
      <c r="U143" t="s">
        <v>439</v>
      </c>
      <c r="V143">
        <v>10575</v>
      </c>
      <c r="X143" t="s">
        <v>440</v>
      </c>
      <c r="Y143">
        <v>163</v>
      </c>
      <c r="Z143" s="8">
        <v>42794</v>
      </c>
      <c r="AA143">
        <v>-15</v>
      </c>
      <c r="AB143" t="s">
        <v>170</v>
      </c>
      <c r="AC143">
        <v>-15</v>
      </c>
      <c r="AD143" t="s">
        <v>8</v>
      </c>
      <c r="AE143">
        <v>2017</v>
      </c>
      <c r="AF143">
        <v>2</v>
      </c>
      <c r="AH143" s="10">
        <f t="shared" si="2"/>
        <v>-15</v>
      </c>
    </row>
    <row r="144" spans="1:34" hidden="1" x14ac:dyDescent="0.25">
      <c r="A144" t="s">
        <v>306</v>
      </c>
      <c r="B144" t="s">
        <v>444</v>
      </c>
      <c r="C144" s="8">
        <v>42795</v>
      </c>
      <c r="D144" s="8">
        <v>42795</v>
      </c>
      <c r="E144" t="s">
        <v>161</v>
      </c>
      <c r="F144">
        <v>21035</v>
      </c>
      <c r="G144" t="s">
        <v>330</v>
      </c>
      <c r="H144" t="s">
        <v>163</v>
      </c>
      <c r="I144">
        <v>4000</v>
      </c>
      <c r="J144">
        <v>30808</v>
      </c>
      <c r="K144">
        <v>1981</v>
      </c>
      <c r="L144">
        <v>12</v>
      </c>
      <c r="M144" t="s">
        <v>164</v>
      </c>
      <c r="N144">
        <v>90411</v>
      </c>
      <c r="O144" t="s">
        <v>165</v>
      </c>
      <c r="P144" t="s">
        <v>326</v>
      </c>
      <c r="U144" t="s">
        <v>445</v>
      </c>
      <c r="V144">
        <v>10575</v>
      </c>
      <c r="X144" t="s">
        <v>446</v>
      </c>
      <c r="Y144">
        <v>116</v>
      </c>
      <c r="Z144" s="8">
        <v>42795</v>
      </c>
      <c r="AA144">
        <v>15</v>
      </c>
      <c r="AB144" t="s">
        <v>170</v>
      </c>
      <c r="AC144">
        <v>15</v>
      </c>
      <c r="AD144" t="s">
        <v>8</v>
      </c>
      <c r="AE144">
        <v>2017</v>
      </c>
      <c r="AF144">
        <v>3</v>
      </c>
      <c r="AH144" s="10">
        <f t="shared" si="2"/>
        <v>15</v>
      </c>
    </row>
    <row r="145" spans="1:34" hidden="1" x14ac:dyDescent="0.25">
      <c r="A145" t="s">
        <v>306</v>
      </c>
      <c r="B145" t="s">
        <v>447</v>
      </c>
      <c r="C145" s="8">
        <v>42795</v>
      </c>
      <c r="D145" s="8">
        <v>42795</v>
      </c>
      <c r="E145" t="s">
        <v>161</v>
      </c>
      <c r="F145">
        <v>21035</v>
      </c>
      <c r="G145" t="s">
        <v>330</v>
      </c>
      <c r="H145" t="s">
        <v>163</v>
      </c>
      <c r="I145">
        <v>4000</v>
      </c>
      <c r="J145">
        <v>30808</v>
      </c>
      <c r="K145">
        <v>1981</v>
      </c>
      <c r="L145">
        <v>12</v>
      </c>
      <c r="M145" t="s">
        <v>164</v>
      </c>
      <c r="N145">
        <v>90411</v>
      </c>
      <c r="O145" t="s">
        <v>165</v>
      </c>
      <c r="P145" t="s">
        <v>326</v>
      </c>
      <c r="U145" t="s">
        <v>445</v>
      </c>
      <c r="V145">
        <v>10575</v>
      </c>
      <c r="X145" t="s">
        <v>446</v>
      </c>
      <c r="Y145">
        <v>51</v>
      </c>
      <c r="Z145" s="8">
        <v>42795</v>
      </c>
      <c r="AA145">
        <v>83.32</v>
      </c>
      <c r="AB145" t="s">
        <v>170</v>
      </c>
      <c r="AC145">
        <v>83.32</v>
      </c>
      <c r="AD145" t="s">
        <v>8</v>
      </c>
      <c r="AE145">
        <v>2017</v>
      </c>
      <c r="AF145">
        <v>3</v>
      </c>
      <c r="AH145" s="10">
        <f t="shared" si="2"/>
        <v>83.32</v>
      </c>
    </row>
    <row r="146" spans="1:34" hidden="1" x14ac:dyDescent="0.25">
      <c r="A146" t="s">
        <v>306</v>
      </c>
      <c r="B146" t="s">
        <v>448</v>
      </c>
      <c r="C146" s="8">
        <v>42795</v>
      </c>
      <c r="D146" s="8">
        <v>42795</v>
      </c>
      <c r="E146" t="s">
        <v>161</v>
      </c>
      <c r="F146">
        <v>72445</v>
      </c>
      <c r="G146" t="s">
        <v>325</v>
      </c>
      <c r="H146" t="s">
        <v>163</v>
      </c>
      <c r="I146">
        <v>4000</v>
      </c>
      <c r="J146">
        <v>30808</v>
      </c>
      <c r="K146">
        <v>1981</v>
      </c>
      <c r="L146">
        <v>12</v>
      </c>
      <c r="M146" t="s">
        <v>164</v>
      </c>
      <c r="N146">
        <v>90411</v>
      </c>
      <c r="O146" t="s">
        <v>165</v>
      </c>
      <c r="P146" t="s">
        <v>326</v>
      </c>
      <c r="U146" t="s">
        <v>445</v>
      </c>
      <c r="V146">
        <v>10575</v>
      </c>
      <c r="X146" t="s">
        <v>446</v>
      </c>
      <c r="Y146">
        <v>31</v>
      </c>
      <c r="Z146" s="8">
        <v>42795</v>
      </c>
      <c r="AA146">
        <v>-83.32</v>
      </c>
      <c r="AB146" t="s">
        <v>170</v>
      </c>
      <c r="AC146">
        <v>-83.32</v>
      </c>
      <c r="AD146" t="s">
        <v>8</v>
      </c>
      <c r="AE146">
        <v>2017</v>
      </c>
      <c r="AF146">
        <v>3</v>
      </c>
      <c r="AH146" s="10">
        <f t="shared" si="2"/>
        <v>-83.32</v>
      </c>
    </row>
    <row r="147" spans="1:34" hidden="1" x14ac:dyDescent="0.25">
      <c r="A147" t="s">
        <v>306</v>
      </c>
      <c r="B147" t="s">
        <v>449</v>
      </c>
      <c r="C147" s="8">
        <v>42795</v>
      </c>
      <c r="D147" s="8">
        <v>42795</v>
      </c>
      <c r="E147" t="s">
        <v>161</v>
      </c>
      <c r="F147">
        <v>14056</v>
      </c>
      <c r="G147" t="s">
        <v>409</v>
      </c>
      <c r="H147" t="s">
        <v>163</v>
      </c>
      <c r="I147">
        <v>4000</v>
      </c>
      <c r="J147">
        <v>30808</v>
      </c>
      <c r="K147">
        <v>1981</v>
      </c>
      <c r="L147">
        <v>12</v>
      </c>
      <c r="M147" t="s">
        <v>164</v>
      </c>
      <c r="N147">
        <v>90411</v>
      </c>
      <c r="O147" t="s">
        <v>165</v>
      </c>
      <c r="P147" t="s">
        <v>326</v>
      </c>
      <c r="U147" t="s">
        <v>445</v>
      </c>
      <c r="V147">
        <v>10575</v>
      </c>
      <c r="X147" t="s">
        <v>446</v>
      </c>
      <c r="Y147">
        <v>165</v>
      </c>
      <c r="Z147" s="8">
        <v>42795</v>
      </c>
      <c r="AA147">
        <v>-15</v>
      </c>
      <c r="AB147" t="s">
        <v>170</v>
      </c>
      <c r="AC147">
        <v>-15</v>
      </c>
      <c r="AD147" t="s">
        <v>8</v>
      </c>
      <c r="AE147">
        <v>2017</v>
      </c>
      <c r="AF147">
        <v>3</v>
      </c>
      <c r="AH147" s="10">
        <f t="shared" si="2"/>
        <v>-15</v>
      </c>
    </row>
    <row r="148" spans="1:34" hidden="1" x14ac:dyDescent="0.25">
      <c r="A148" t="s">
        <v>306</v>
      </c>
      <c r="B148" t="s">
        <v>450</v>
      </c>
      <c r="C148" s="8">
        <v>42794</v>
      </c>
      <c r="D148" s="8">
        <v>42795</v>
      </c>
      <c r="E148" t="s">
        <v>161</v>
      </c>
      <c r="F148">
        <v>21035</v>
      </c>
      <c r="G148" t="s">
        <v>330</v>
      </c>
      <c r="H148" t="s">
        <v>163</v>
      </c>
      <c r="I148">
        <v>4000</v>
      </c>
      <c r="J148">
        <v>30808</v>
      </c>
      <c r="K148">
        <v>1981</v>
      </c>
      <c r="L148">
        <v>12</v>
      </c>
      <c r="M148" t="s">
        <v>164</v>
      </c>
      <c r="N148">
        <v>90411</v>
      </c>
      <c r="O148" t="s">
        <v>165</v>
      </c>
      <c r="P148" t="s">
        <v>326</v>
      </c>
      <c r="U148" t="s">
        <v>451</v>
      </c>
      <c r="V148">
        <v>10575</v>
      </c>
      <c r="X148" t="s">
        <v>452</v>
      </c>
      <c r="Y148">
        <v>14</v>
      </c>
      <c r="Z148" s="8">
        <v>42794</v>
      </c>
      <c r="AA148">
        <v>15</v>
      </c>
      <c r="AB148" t="s">
        <v>170</v>
      </c>
      <c r="AC148">
        <v>15</v>
      </c>
      <c r="AD148" t="s">
        <v>8</v>
      </c>
      <c r="AE148">
        <v>2017</v>
      </c>
      <c r="AF148">
        <v>2</v>
      </c>
      <c r="AH148" s="10">
        <f t="shared" si="2"/>
        <v>15</v>
      </c>
    </row>
    <row r="149" spans="1:34" hidden="1" x14ac:dyDescent="0.25">
      <c r="A149" t="s">
        <v>306</v>
      </c>
      <c r="B149" t="s">
        <v>453</v>
      </c>
      <c r="C149" s="8">
        <v>42794</v>
      </c>
      <c r="D149" s="8">
        <v>42795</v>
      </c>
      <c r="E149" t="s">
        <v>161</v>
      </c>
      <c r="F149">
        <v>14056</v>
      </c>
      <c r="G149" t="s">
        <v>409</v>
      </c>
      <c r="H149" t="s">
        <v>163</v>
      </c>
      <c r="I149">
        <v>4000</v>
      </c>
      <c r="J149">
        <v>30808</v>
      </c>
      <c r="K149">
        <v>1981</v>
      </c>
      <c r="L149">
        <v>12</v>
      </c>
      <c r="M149" t="s">
        <v>164</v>
      </c>
      <c r="N149">
        <v>90411</v>
      </c>
      <c r="O149" t="s">
        <v>165</v>
      </c>
      <c r="P149" t="s">
        <v>326</v>
      </c>
      <c r="U149" t="s">
        <v>451</v>
      </c>
      <c r="V149">
        <v>10575</v>
      </c>
      <c r="X149" t="s">
        <v>452</v>
      </c>
      <c r="Y149">
        <v>11</v>
      </c>
      <c r="Z149" s="8">
        <v>42794</v>
      </c>
      <c r="AA149">
        <v>-15</v>
      </c>
      <c r="AB149" t="s">
        <v>170</v>
      </c>
      <c r="AC149">
        <v>-15</v>
      </c>
      <c r="AD149" t="s">
        <v>8</v>
      </c>
      <c r="AE149">
        <v>2017</v>
      </c>
      <c r="AF149">
        <v>2</v>
      </c>
      <c r="AH149" s="10">
        <f t="shared" si="2"/>
        <v>-15</v>
      </c>
    </row>
    <row r="150" spans="1:34" hidden="1" x14ac:dyDescent="0.25">
      <c r="A150" t="s">
        <v>306</v>
      </c>
      <c r="B150" t="s">
        <v>454</v>
      </c>
      <c r="C150" s="8">
        <v>42795</v>
      </c>
      <c r="D150" s="8">
        <v>42795</v>
      </c>
      <c r="E150" t="s">
        <v>161</v>
      </c>
      <c r="F150">
        <v>14056</v>
      </c>
      <c r="G150" t="s">
        <v>409</v>
      </c>
      <c r="H150" t="s">
        <v>163</v>
      </c>
      <c r="I150">
        <v>4000</v>
      </c>
      <c r="J150">
        <v>30808</v>
      </c>
      <c r="K150">
        <v>1981</v>
      </c>
      <c r="L150">
        <v>12</v>
      </c>
      <c r="M150" t="s">
        <v>164</v>
      </c>
      <c r="N150">
        <v>90411</v>
      </c>
      <c r="O150" t="s">
        <v>165</v>
      </c>
      <c r="P150" t="s">
        <v>326</v>
      </c>
      <c r="U150" t="s">
        <v>451</v>
      </c>
      <c r="V150">
        <v>10575</v>
      </c>
      <c r="X150" t="s">
        <v>455</v>
      </c>
      <c r="Y150">
        <v>11</v>
      </c>
      <c r="Z150" s="8">
        <v>42795</v>
      </c>
      <c r="AA150">
        <v>15</v>
      </c>
      <c r="AB150" t="s">
        <v>170</v>
      </c>
      <c r="AC150">
        <v>15</v>
      </c>
      <c r="AD150" t="s">
        <v>8</v>
      </c>
      <c r="AE150">
        <v>2017</v>
      </c>
      <c r="AF150">
        <v>3</v>
      </c>
      <c r="AH150" s="10">
        <f t="shared" si="2"/>
        <v>15</v>
      </c>
    </row>
    <row r="151" spans="1:34" hidden="1" x14ac:dyDescent="0.25">
      <c r="A151" t="s">
        <v>306</v>
      </c>
      <c r="B151" t="s">
        <v>456</v>
      </c>
      <c r="C151" s="8">
        <v>42795</v>
      </c>
      <c r="D151" s="8">
        <v>42795</v>
      </c>
      <c r="E151" t="s">
        <v>161</v>
      </c>
      <c r="F151">
        <v>21035</v>
      </c>
      <c r="G151" t="s">
        <v>330</v>
      </c>
      <c r="H151" t="s">
        <v>163</v>
      </c>
      <c r="I151">
        <v>4000</v>
      </c>
      <c r="J151">
        <v>30808</v>
      </c>
      <c r="K151">
        <v>1981</v>
      </c>
      <c r="L151">
        <v>12</v>
      </c>
      <c r="M151" t="s">
        <v>164</v>
      </c>
      <c r="N151">
        <v>90411</v>
      </c>
      <c r="O151" t="s">
        <v>165</v>
      </c>
      <c r="P151" t="s">
        <v>326</v>
      </c>
      <c r="U151" t="s">
        <v>451</v>
      </c>
      <c r="V151">
        <v>10575</v>
      </c>
      <c r="X151" t="s">
        <v>455</v>
      </c>
      <c r="Y151">
        <v>10</v>
      </c>
      <c r="Z151" s="8">
        <v>42795</v>
      </c>
      <c r="AA151">
        <v>-15</v>
      </c>
      <c r="AB151" t="s">
        <v>170</v>
      </c>
      <c r="AC151">
        <v>-15</v>
      </c>
      <c r="AD151" t="s">
        <v>8</v>
      </c>
      <c r="AE151">
        <v>2017</v>
      </c>
      <c r="AF151">
        <v>3</v>
      </c>
      <c r="AH151" s="10">
        <f t="shared" si="2"/>
        <v>-15</v>
      </c>
    </row>
    <row r="152" spans="1:34" hidden="1" x14ac:dyDescent="0.25">
      <c r="A152" t="s">
        <v>457</v>
      </c>
      <c r="B152" t="s">
        <v>458</v>
      </c>
      <c r="C152" s="8">
        <v>42769</v>
      </c>
      <c r="D152" s="8">
        <v>42793</v>
      </c>
      <c r="E152" t="s">
        <v>161</v>
      </c>
      <c r="F152">
        <v>72415</v>
      </c>
      <c r="G152" t="s">
        <v>459</v>
      </c>
      <c r="H152" t="s">
        <v>163</v>
      </c>
      <c r="I152">
        <v>4000</v>
      </c>
      <c r="J152">
        <v>30808</v>
      </c>
      <c r="K152">
        <v>1981</v>
      </c>
      <c r="L152">
        <v>12</v>
      </c>
      <c r="M152" t="s">
        <v>164</v>
      </c>
      <c r="N152">
        <v>90411</v>
      </c>
      <c r="O152" t="s">
        <v>165</v>
      </c>
      <c r="P152" t="s">
        <v>460</v>
      </c>
      <c r="Q152" t="s">
        <v>166</v>
      </c>
      <c r="U152" t="s">
        <v>461</v>
      </c>
      <c r="X152" t="s">
        <v>462</v>
      </c>
      <c r="Y152">
        <v>1</v>
      </c>
      <c r="Z152" s="8">
        <v>42769</v>
      </c>
      <c r="AA152">
        <v>-8.68</v>
      </c>
      <c r="AB152" t="s">
        <v>170</v>
      </c>
      <c r="AC152">
        <v>-8.68</v>
      </c>
      <c r="AD152" t="s">
        <v>463</v>
      </c>
      <c r="AE152">
        <v>2017</v>
      </c>
      <c r="AF152">
        <v>2</v>
      </c>
      <c r="AH152" s="10">
        <f t="shared" si="2"/>
        <v>-8.68</v>
      </c>
    </row>
    <row r="153" spans="1:34" hidden="1" x14ac:dyDescent="0.25">
      <c r="A153" t="s">
        <v>457</v>
      </c>
      <c r="B153" t="s">
        <v>464</v>
      </c>
      <c r="C153" s="8">
        <v>42769</v>
      </c>
      <c r="D153" s="8">
        <v>42793</v>
      </c>
      <c r="E153" t="s">
        <v>161</v>
      </c>
      <c r="F153">
        <v>74599</v>
      </c>
      <c r="G153" t="s">
        <v>308</v>
      </c>
      <c r="H153" t="s">
        <v>163</v>
      </c>
      <c r="I153">
        <v>4000</v>
      </c>
      <c r="J153">
        <v>30808</v>
      </c>
      <c r="K153">
        <v>1981</v>
      </c>
      <c r="L153">
        <v>12</v>
      </c>
      <c r="M153" t="s">
        <v>164</v>
      </c>
      <c r="N153">
        <v>90411</v>
      </c>
      <c r="O153" t="s">
        <v>165</v>
      </c>
      <c r="P153" t="s">
        <v>460</v>
      </c>
      <c r="Q153" t="s">
        <v>166</v>
      </c>
      <c r="X153" t="s">
        <v>462</v>
      </c>
      <c r="Y153">
        <v>2</v>
      </c>
      <c r="Z153" s="8">
        <v>42769</v>
      </c>
      <c r="AA153">
        <v>13.82</v>
      </c>
      <c r="AB153" t="s">
        <v>170</v>
      </c>
      <c r="AC153">
        <v>13.82</v>
      </c>
      <c r="AD153" t="s">
        <v>463</v>
      </c>
      <c r="AE153">
        <v>2017</v>
      </c>
      <c r="AF153">
        <v>2</v>
      </c>
      <c r="AH153" s="10">
        <f t="shared" si="2"/>
        <v>13.82</v>
      </c>
    </row>
  </sheetData>
  <autoFilter ref="A1:AH153">
    <filterColumn colId="2">
      <filters>
        <dateGroupItem year="2017" month="1" dateTimeGrouping="month"/>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153"/>
  <sheetViews>
    <sheetView topLeftCell="Q1" workbookViewId="0">
      <selection sqref="A1:XFD1"/>
    </sheetView>
  </sheetViews>
  <sheetFormatPr baseColWidth="10" defaultRowHeight="15" x14ac:dyDescent="0.25"/>
  <sheetData>
    <row r="1" spans="1:32" x14ac:dyDescent="0.25">
      <c r="A1" t="s">
        <v>127</v>
      </c>
      <c r="B1" t="s">
        <v>128</v>
      </c>
      <c r="C1" t="s">
        <v>129</v>
      </c>
      <c r="D1" t="s">
        <v>130</v>
      </c>
      <c r="E1" t="s">
        <v>131</v>
      </c>
      <c r="F1" t="s">
        <v>132</v>
      </c>
      <c r="G1" t="s">
        <v>133</v>
      </c>
      <c r="H1" t="s">
        <v>134</v>
      </c>
      <c r="I1" t="s">
        <v>135</v>
      </c>
      <c r="J1" t="s">
        <v>136</v>
      </c>
      <c r="K1" t="s">
        <v>137</v>
      </c>
      <c r="L1" t="s">
        <v>138</v>
      </c>
      <c r="M1" t="s">
        <v>139</v>
      </c>
      <c r="N1" t="s">
        <v>140</v>
      </c>
      <c r="O1" t="s">
        <v>141</v>
      </c>
      <c r="P1" t="s">
        <v>142</v>
      </c>
      <c r="Q1" t="s">
        <v>143</v>
      </c>
      <c r="R1" t="s">
        <v>144</v>
      </c>
      <c r="S1" t="s">
        <v>145</v>
      </c>
      <c r="T1" t="s">
        <v>146</v>
      </c>
      <c r="U1" t="s">
        <v>147</v>
      </c>
      <c r="V1" t="s">
        <v>148</v>
      </c>
      <c r="W1" t="s">
        <v>149</v>
      </c>
      <c r="X1" t="s">
        <v>150</v>
      </c>
      <c r="Y1" t="s">
        <v>151</v>
      </c>
      <c r="Z1" t="s">
        <v>152</v>
      </c>
      <c r="AA1" t="s">
        <v>153</v>
      </c>
      <c r="AB1" t="s">
        <v>154</v>
      </c>
      <c r="AC1" t="s">
        <v>155</v>
      </c>
      <c r="AD1" t="s">
        <v>156</v>
      </c>
      <c r="AE1" t="s">
        <v>157</v>
      </c>
      <c r="AF1" t="s">
        <v>158</v>
      </c>
    </row>
    <row r="2" spans="1:32" x14ac:dyDescent="0.25">
      <c r="A2" t="s">
        <v>159</v>
      </c>
      <c r="B2" t="s">
        <v>160</v>
      </c>
      <c r="C2" s="8">
        <v>42744</v>
      </c>
      <c r="D2" s="8">
        <v>42761</v>
      </c>
      <c r="E2" t="s">
        <v>161</v>
      </c>
      <c r="F2">
        <v>74210</v>
      </c>
      <c r="G2" t="s">
        <v>162</v>
      </c>
      <c r="H2" t="s">
        <v>163</v>
      </c>
      <c r="I2">
        <v>4000</v>
      </c>
      <c r="J2">
        <v>30808</v>
      </c>
      <c r="K2">
        <v>1981</v>
      </c>
      <c r="L2">
        <v>12</v>
      </c>
      <c r="M2" t="s">
        <v>164</v>
      </c>
      <c r="N2">
        <v>90411</v>
      </c>
      <c r="O2" t="s">
        <v>165</v>
      </c>
      <c r="P2" t="s">
        <v>166</v>
      </c>
      <c r="Q2" t="s">
        <v>166</v>
      </c>
      <c r="R2">
        <v>5215</v>
      </c>
      <c r="S2" t="s">
        <v>167</v>
      </c>
      <c r="T2" t="s">
        <v>166</v>
      </c>
      <c r="U2" t="s">
        <v>168</v>
      </c>
      <c r="V2">
        <v>24869</v>
      </c>
      <c r="X2" t="s">
        <v>169</v>
      </c>
      <c r="Y2">
        <v>8</v>
      </c>
      <c r="Z2" s="8">
        <v>42744</v>
      </c>
      <c r="AA2">
        <v>1475</v>
      </c>
      <c r="AB2" t="s">
        <v>170</v>
      </c>
      <c r="AC2">
        <v>1475</v>
      </c>
      <c r="AD2" t="s">
        <v>171</v>
      </c>
      <c r="AE2">
        <v>2017</v>
      </c>
      <c r="AF2">
        <v>1</v>
      </c>
    </row>
    <row r="3" spans="1:32" x14ac:dyDescent="0.25">
      <c r="A3" t="s">
        <v>159</v>
      </c>
      <c r="B3" t="s">
        <v>172</v>
      </c>
      <c r="C3" s="8">
        <v>42744</v>
      </c>
      <c r="D3" s="8">
        <v>42761</v>
      </c>
      <c r="E3" t="s">
        <v>161</v>
      </c>
      <c r="F3">
        <v>74599</v>
      </c>
      <c r="G3" t="s">
        <v>173</v>
      </c>
      <c r="H3" t="s">
        <v>163</v>
      </c>
      <c r="I3">
        <v>4000</v>
      </c>
      <c r="J3">
        <v>30808</v>
      </c>
      <c r="K3">
        <v>1981</v>
      </c>
      <c r="L3">
        <v>12</v>
      </c>
      <c r="M3" t="s">
        <v>164</v>
      </c>
      <c r="N3">
        <v>90411</v>
      </c>
      <c r="O3" t="s">
        <v>165</v>
      </c>
      <c r="P3" t="s">
        <v>166</v>
      </c>
      <c r="Q3" t="s">
        <v>166</v>
      </c>
      <c r="R3">
        <v>5215</v>
      </c>
      <c r="S3" t="s">
        <v>167</v>
      </c>
      <c r="T3" t="s">
        <v>166</v>
      </c>
      <c r="U3" t="s">
        <v>174</v>
      </c>
      <c r="V3">
        <v>24869</v>
      </c>
      <c r="X3" t="s">
        <v>169</v>
      </c>
      <c r="Y3">
        <v>10</v>
      </c>
      <c r="Z3" s="8">
        <v>42744</v>
      </c>
      <c r="AA3">
        <v>27.58</v>
      </c>
      <c r="AB3" t="s">
        <v>170</v>
      </c>
      <c r="AC3">
        <v>27.58</v>
      </c>
      <c r="AD3" t="s">
        <v>171</v>
      </c>
      <c r="AE3">
        <v>2017</v>
      </c>
      <c r="AF3">
        <v>1</v>
      </c>
    </row>
    <row r="4" spans="1:32" x14ac:dyDescent="0.25">
      <c r="A4" t="s">
        <v>159</v>
      </c>
      <c r="B4" t="s">
        <v>175</v>
      </c>
      <c r="C4" s="8">
        <v>42744</v>
      </c>
      <c r="D4" s="8">
        <v>42761</v>
      </c>
      <c r="E4" t="s">
        <v>161</v>
      </c>
      <c r="F4">
        <v>74599</v>
      </c>
      <c r="G4" t="s">
        <v>173</v>
      </c>
      <c r="H4" t="s">
        <v>163</v>
      </c>
      <c r="I4">
        <v>4000</v>
      </c>
      <c r="J4">
        <v>30808</v>
      </c>
      <c r="K4">
        <v>1981</v>
      </c>
      <c r="L4">
        <v>12</v>
      </c>
      <c r="M4" t="s">
        <v>164</v>
      </c>
      <c r="N4">
        <v>90411</v>
      </c>
      <c r="O4" t="s">
        <v>165</v>
      </c>
      <c r="P4" t="s">
        <v>166</v>
      </c>
      <c r="Q4" t="s">
        <v>166</v>
      </c>
      <c r="R4">
        <v>5215</v>
      </c>
      <c r="S4" t="s">
        <v>167</v>
      </c>
      <c r="T4" t="s">
        <v>166</v>
      </c>
      <c r="U4" t="s">
        <v>176</v>
      </c>
      <c r="V4">
        <v>24869</v>
      </c>
      <c r="X4" t="s">
        <v>169</v>
      </c>
      <c r="Y4">
        <v>9</v>
      </c>
      <c r="Z4" s="8">
        <v>42744</v>
      </c>
      <c r="AA4">
        <v>140.72999999999999</v>
      </c>
      <c r="AB4" t="s">
        <v>170</v>
      </c>
      <c r="AC4">
        <v>140.72999999999999</v>
      </c>
      <c r="AD4" t="s">
        <v>171</v>
      </c>
      <c r="AE4">
        <v>2017</v>
      </c>
      <c r="AF4">
        <v>1</v>
      </c>
    </row>
    <row r="5" spans="1:32" x14ac:dyDescent="0.25">
      <c r="A5" t="s">
        <v>159</v>
      </c>
      <c r="B5" t="s">
        <v>177</v>
      </c>
      <c r="C5" s="8">
        <v>42753</v>
      </c>
      <c r="D5" s="8">
        <v>42754</v>
      </c>
      <c r="E5" t="s">
        <v>161</v>
      </c>
      <c r="F5">
        <v>71635</v>
      </c>
      <c r="G5" t="s">
        <v>178</v>
      </c>
      <c r="H5" t="s">
        <v>163</v>
      </c>
      <c r="I5">
        <v>4000</v>
      </c>
      <c r="J5">
        <v>30808</v>
      </c>
      <c r="K5">
        <v>1981</v>
      </c>
      <c r="L5">
        <v>12</v>
      </c>
      <c r="M5" t="s">
        <v>164</v>
      </c>
      <c r="N5">
        <v>90411</v>
      </c>
      <c r="O5" t="s">
        <v>165</v>
      </c>
      <c r="P5" t="s">
        <v>179</v>
      </c>
      <c r="Q5" t="s">
        <v>166</v>
      </c>
      <c r="R5">
        <v>8335</v>
      </c>
      <c r="S5" t="s">
        <v>180</v>
      </c>
      <c r="T5" t="s">
        <v>166</v>
      </c>
      <c r="U5" t="s">
        <v>181</v>
      </c>
      <c r="V5" t="s">
        <v>182</v>
      </c>
      <c r="X5" t="s">
        <v>183</v>
      </c>
      <c r="Y5">
        <v>18</v>
      </c>
      <c r="Z5" s="8">
        <v>42753</v>
      </c>
      <c r="AA5">
        <v>76</v>
      </c>
      <c r="AB5" t="s">
        <v>170</v>
      </c>
      <c r="AC5">
        <v>76</v>
      </c>
      <c r="AD5" t="s">
        <v>171</v>
      </c>
      <c r="AE5">
        <v>2017</v>
      </c>
      <c r="AF5">
        <v>1</v>
      </c>
    </row>
    <row r="6" spans="1:32" x14ac:dyDescent="0.25">
      <c r="A6" t="s">
        <v>159</v>
      </c>
      <c r="B6" t="s">
        <v>184</v>
      </c>
      <c r="C6" s="8">
        <v>42753</v>
      </c>
      <c r="D6" s="8">
        <v>42754</v>
      </c>
      <c r="E6" t="s">
        <v>161</v>
      </c>
      <c r="F6">
        <v>71615</v>
      </c>
      <c r="G6" t="s">
        <v>185</v>
      </c>
      <c r="H6" t="s">
        <v>163</v>
      </c>
      <c r="I6">
        <v>4000</v>
      </c>
      <c r="J6">
        <v>30808</v>
      </c>
      <c r="K6">
        <v>1981</v>
      </c>
      <c r="L6">
        <v>12</v>
      </c>
      <c r="M6" t="s">
        <v>164</v>
      </c>
      <c r="N6">
        <v>90411</v>
      </c>
      <c r="O6" t="s">
        <v>165</v>
      </c>
      <c r="P6" t="s">
        <v>179</v>
      </c>
      <c r="Q6" t="s">
        <v>166</v>
      </c>
      <c r="R6">
        <v>8335</v>
      </c>
      <c r="S6" t="s">
        <v>180</v>
      </c>
      <c r="T6" t="s">
        <v>166</v>
      </c>
      <c r="U6" t="s">
        <v>186</v>
      </c>
      <c r="V6" t="s">
        <v>182</v>
      </c>
      <c r="X6" t="s">
        <v>183</v>
      </c>
      <c r="Y6">
        <v>16</v>
      </c>
      <c r="Z6" s="8">
        <v>42753</v>
      </c>
      <c r="AA6">
        <v>586.55999999999995</v>
      </c>
      <c r="AB6" t="s">
        <v>170</v>
      </c>
      <c r="AC6">
        <v>586.55999999999995</v>
      </c>
      <c r="AD6" t="s">
        <v>171</v>
      </c>
      <c r="AE6">
        <v>2017</v>
      </c>
      <c r="AF6">
        <v>1</v>
      </c>
    </row>
    <row r="7" spans="1:32" x14ac:dyDescent="0.25">
      <c r="A7" t="s">
        <v>159</v>
      </c>
      <c r="B7" t="s">
        <v>187</v>
      </c>
      <c r="C7" s="8">
        <v>42753</v>
      </c>
      <c r="D7" s="8">
        <v>42754</v>
      </c>
      <c r="E7" t="s">
        <v>161</v>
      </c>
      <c r="F7">
        <v>74599</v>
      </c>
      <c r="G7" t="s">
        <v>173</v>
      </c>
      <c r="H7" t="s">
        <v>163</v>
      </c>
      <c r="I7">
        <v>4000</v>
      </c>
      <c r="J7">
        <v>30808</v>
      </c>
      <c r="K7">
        <v>1981</v>
      </c>
      <c r="L7">
        <v>12</v>
      </c>
      <c r="M7" t="s">
        <v>164</v>
      </c>
      <c r="N7">
        <v>90411</v>
      </c>
      <c r="O7" t="s">
        <v>165</v>
      </c>
      <c r="P7" t="s">
        <v>179</v>
      </c>
      <c r="Q7" t="s">
        <v>166</v>
      </c>
      <c r="R7">
        <v>8335</v>
      </c>
      <c r="S7" t="s">
        <v>180</v>
      </c>
      <c r="T7" t="s">
        <v>166</v>
      </c>
      <c r="U7" t="s">
        <v>174</v>
      </c>
      <c r="V7" t="s">
        <v>182</v>
      </c>
      <c r="X7" t="s">
        <v>183</v>
      </c>
      <c r="Y7">
        <v>21</v>
      </c>
      <c r="Z7" s="8">
        <v>42753</v>
      </c>
      <c r="AA7">
        <v>27.58</v>
      </c>
      <c r="AB7" t="s">
        <v>170</v>
      </c>
      <c r="AC7">
        <v>27.58</v>
      </c>
      <c r="AD7" t="s">
        <v>171</v>
      </c>
      <c r="AE7">
        <v>2017</v>
      </c>
      <c r="AF7">
        <v>1</v>
      </c>
    </row>
    <row r="8" spans="1:32" x14ac:dyDescent="0.25">
      <c r="A8" t="s">
        <v>159</v>
      </c>
      <c r="B8" t="s">
        <v>188</v>
      </c>
      <c r="C8" s="8">
        <v>42753</v>
      </c>
      <c r="D8" s="8">
        <v>42754</v>
      </c>
      <c r="E8" t="s">
        <v>161</v>
      </c>
      <c r="F8">
        <v>74599</v>
      </c>
      <c r="G8" t="s">
        <v>173</v>
      </c>
      <c r="H8" t="s">
        <v>163</v>
      </c>
      <c r="I8">
        <v>4000</v>
      </c>
      <c r="J8">
        <v>30808</v>
      </c>
      <c r="K8">
        <v>1981</v>
      </c>
      <c r="L8">
        <v>12</v>
      </c>
      <c r="M8" t="s">
        <v>164</v>
      </c>
      <c r="N8">
        <v>90411</v>
      </c>
      <c r="O8" t="s">
        <v>165</v>
      </c>
      <c r="P8" t="s">
        <v>179</v>
      </c>
      <c r="Q8" t="s">
        <v>166</v>
      </c>
      <c r="R8">
        <v>8335</v>
      </c>
      <c r="S8" t="s">
        <v>180</v>
      </c>
      <c r="T8" t="s">
        <v>166</v>
      </c>
      <c r="U8" t="s">
        <v>189</v>
      </c>
      <c r="V8" t="s">
        <v>182</v>
      </c>
      <c r="X8" t="s">
        <v>183</v>
      </c>
      <c r="Y8">
        <v>22</v>
      </c>
      <c r="Z8" s="8">
        <v>42753</v>
      </c>
      <c r="AA8">
        <v>35.18</v>
      </c>
      <c r="AB8" t="s">
        <v>170</v>
      </c>
      <c r="AC8">
        <v>35.18</v>
      </c>
      <c r="AD8" t="s">
        <v>171</v>
      </c>
      <c r="AE8">
        <v>2017</v>
      </c>
      <c r="AF8">
        <v>1</v>
      </c>
    </row>
    <row r="9" spans="1:32" x14ac:dyDescent="0.25">
      <c r="A9" t="s">
        <v>159</v>
      </c>
      <c r="B9" t="s">
        <v>190</v>
      </c>
      <c r="C9" s="8">
        <v>42760</v>
      </c>
      <c r="D9" s="8">
        <v>42761</v>
      </c>
      <c r="E9" t="s">
        <v>161</v>
      </c>
      <c r="F9">
        <v>72105</v>
      </c>
      <c r="G9" t="s">
        <v>191</v>
      </c>
      <c r="H9" t="s">
        <v>163</v>
      </c>
      <c r="I9">
        <v>4000</v>
      </c>
      <c r="J9">
        <v>30808</v>
      </c>
      <c r="K9">
        <v>1981</v>
      </c>
      <c r="L9">
        <v>12</v>
      </c>
      <c r="M9" t="s">
        <v>164</v>
      </c>
      <c r="N9">
        <v>90411</v>
      </c>
      <c r="O9" t="s">
        <v>192</v>
      </c>
      <c r="P9" t="s">
        <v>179</v>
      </c>
      <c r="Q9" t="s">
        <v>166</v>
      </c>
      <c r="R9">
        <v>6278</v>
      </c>
      <c r="S9" t="s">
        <v>193</v>
      </c>
      <c r="T9" t="s">
        <v>166</v>
      </c>
      <c r="U9" t="s">
        <v>194</v>
      </c>
      <c r="V9" t="s">
        <v>195</v>
      </c>
      <c r="X9" t="s">
        <v>196</v>
      </c>
      <c r="Y9">
        <v>2</v>
      </c>
      <c r="Z9" s="8">
        <v>42760</v>
      </c>
      <c r="AA9">
        <v>2000000</v>
      </c>
      <c r="AB9" t="s">
        <v>197</v>
      </c>
      <c r="AC9">
        <v>1194.97</v>
      </c>
      <c r="AD9" t="s">
        <v>171</v>
      </c>
      <c r="AE9">
        <v>2017</v>
      </c>
      <c r="AF9">
        <v>1</v>
      </c>
    </row>
    <row r="10" spans="1:32" x14ac:dyDescent="0.25">
      <c r="A10" t="s">
        <v>159</v>
      </c>
      <c r="B10" t="s">
        <v>198</v>
      </c>
      <c r="C10" s="8">
        <v>42760</v>
      </c>
      <c r="D10" s="8">
        <v>42761</v>
      </c>
      <c r="E10" t="s">
        <v>161</v>
      </c>
      <c r="F10">
        <v>63515</v>
      </c>
      <c r="G10" t="s">
        <v>199</v>
      </c>
      <c r="H10" t="s">
        <v>163</v>
      </c>
      <c r="I10">
        <v>4000</v>
      </c>
      <c r="J10">
        <v>30808</v>
      </c>
      <c r="K10">
        <v>1981</v>
      </c>
      <c r="L10">
        <v>12</v>
      </c>
      <c r="M10" t="s">
        <v>164</v>
      </c>
      <c r="N10">
        <v>90411</v>
      </c>
      <c r="O10" t="s">
        <v>165</v>
      </c>
      <c r="P10" t="s">
        <v>166</v>
      </c>
      <c r="Q10" t="s">
        <v>166</v>
      </c>
      <c r="R10">
        <v>8048</v>
      </c>
      <c r="S10" t="s">
        <v>200</v>
      </c>
      <c r="T10" t="s">
        <v>166</v>
      </c>
      <c r="U10" t="s">
        <v>201</v>
      </c>
      <c r="V10" t="s">
        <v>202</v>
      </c>
      <c r="X10" t="s">
        <v>203</v>
      </c>
      <c r="Y10">
        <v>17</v>
      </c>
      <c r="Z10" s="8">
        <v>42760</v>
      </c>
      <c r="AA10">
        <v>556290</v>
      </c>
      <c r="AB10" t="s">
        <v>197</v>
      </c>
      <c r="AC10">
        <v>332.37</v>
      </c>
      <c r="AD10" t="s">
        <v>171</v>
      </c>
      <c r="AE10">
        <v>2017</v>
      </c>
      <c r="AF10">
        <v>1</v>
      </c>
    </row>
    <row r="11" spans="1:32" x14ac:dyDescent="0.25">
      <c r="A11" t="s">
        <v>159</v>
      </c>
      <c r="B11" t="s">
        <v>204</v>
      </c>
      <c r="C11" s="8">
        <v>42760</v>
      </c>
      <c r="D11" s="8">
        <v>42761</v>
      </c>
      <c r="E11" t="s">
        <v>161</v>
      </c>
      <c r="F11">
        <v>74599</v>
      </c>
      <c r="G11" t="s">
        <v>173</v>
      </c>
      <c r="H11" t="s">
        <v>163</v>
      </c>
      <c r="I11">
        <v>4000</v>
      </c>
      <c r="J11">
        <v>30808</v>
      </c>
      <c r="K11">
        <v>1981</v>
      </c>
      <c r="L11">
        <v>12</v>
      </c>
      <c r="M11" t="s">
        <v>164</v>
      </c>
      <c r="N11">
        <v>90411</v>
      </c>
      <c r="O11" t="s">
        <v>165</v>
      </c>
      <c r="P11" t="s">
        <v>166</v>
      </c>
      <c r="Q11" t="s">
        <v>166</v>
      </c>
      <c r="R11">
        <v>8048</v>
      </c>
      <c r="S11" t="s">
        <v>200</v>
      </c>
      <c r="T11" t="s">
        <v>166</v>
      </c>
      <c r="U11" t="s">
        <v>205</v>
      </c>
      <c r="V11" t="s">
        <v>202</v>
      </c>
      <c r="X11" t="s">
        <v>203</v>
      </c>
      <c r="Y11">
        <v>25</v>
      </c>
      <c r="Z11" s="8">
        <v>42760</v>
      </c>
      <c r="AA11">
        <v>46160</v>
      </c>
      <c r="AB11" t="s">
        <v>197</v>
      </c>
      <c r="AC11">
        <v>27.58</v>
      </c>
      <c r="AD11" t="s">
        <v>171</v>
      </c>
      <c r="AE11">
        <v>2017</v>
      </c>
      <c r="AF11">
        <v>1</v>
      </c>
    </row>
    <row r="12" spans="1:32" x14ac:dyDescent="0.25">
      <c r="A12" t="s">
        <v>159</v>
      </c>
      <c r="B12" t="s">
        <v>206</v>
      </c>
      <c r="C12" s="8">
        <v>42760</v>
      </c>
      <c r="D12" s="8">
        <v>42761</v>
      </c>
      <c r="E12" t="s">
        <v>161</v>
      </c>
      <c r="F12">
        <v>74599</v>
      </c>
      <c r="G12" t="s">
        <v>173</v>
      </c>
      <c r="H12" t="s">
        <v>163</v>
      </c>
      <c r="I12">
        <v>4000</v>
      </c>
      <c r="J12">
        <v>30808</v>
      </c>
      <c r="K12">
        <v>1981</v>
      </c>
      <c r="L12">
        <v>12</v>
      </c>
      <c r="M12" t="s">
        <v>164</v>
      </c>
      <c r="N12">
        <v>90411</v>
      </c>
      <c r="O12" t="s">
        <v>165</v>
      </c>
      <c r="P12" t="s">
        <v>166</v>
      </c>
      <c r="Q12" t="s">
        <v>166</v>
      </c>
      <c r="R12">
        <v>8048</v>
      </c>
      <c r="S12" t="s">
        <v>200</v>
      </c>
      <c r="T12" t="s">
        <v>166</v>
      </c>
      <c r="U12" t="s">
        <v>207</v>
      </c>
      <c r="V12" t="s">
        <v>202</v>
      </c>
      <c r="X12" t="s">
        <v>203</v>
      </c>
      <c r="Y12">
        <v>26</v>
      </c>
      <c r="Z12" s="8">
        <v>42760</v>
      </c>
      <c r="AA12">
        <v>36871</v>
      </c>
      <c r="AB12" t="s">
        <v>197</v>
      </c>
      <c r="AC12">
        <v>22.03</v>
      </c>
      <c r="AD12" t="s">
        <v>171</v>
      </c>
      <c r="AE12">
        <v>2017</v>
      </c>
      <c r="AF12">
        <v>1</v>
      </c>
    </row>
    <row r="13" spans="1:32" x14ac:dyDescent="0.25">
      <c r="A13" t="s">
        <v>159</v>
      </c>
      <c r="B13" t="s">
        <v>208</v>
      </c>
      <c r="C13" s="8">
        <v>42767</v>
      </c>
      <c r="D13" s="8">
        <v>42780</v>
      </c>
      <c r="E13" t="s">
        <v>161</v>
      </c>
      <c r="F13">
        <v>71620</v>
      </c>
      <c r="G13" t="s">
        <v>209</v>
      </c>
      <c r="H13" t="s">
        <v>163</v>
      </c>
      <c r="I13">
        <v>4000</v>
      </c>
      <c r="J13">
        <v>30808</v>
      </c>
      <c r="K13">
        <v>1981</v>
      </c>
      <c r="L13">
        <v>12</v>
      </c>
      <c r="M13" t="s">
        <v>164</v>
      </c>
      <c r="N13">
        <v>90411</v>
      </c>
      <c r="O13" t="s">
        <v>210</v>
      </c>
      <c r="P13" t="s">
        <v>179</v>
      </c>
      <c r="Q13" t="s">
        <v>166</v>
      </c>
      <c r="R13">
        <v>8335</v>
      </c>
      <c r="S13" t="s">
        <v>180</v>
      </c>
      <c r="T13" t="s">
        <v>166</v>
      </c>
      <c r="U13" t="s">
        <v>211</v>
      </c>
      <c r="V13" t="s">
        <v>212</v>
      </c>
      <c r="X13" t="s">
        <v>213</v>
      </c>
      <c r="Y13">
        <v>22</v>
      </c>
      <c r="Z13" s="8">
        <v>42767</v>
      </c>
      <c r="AA13">
        <v>107000</v>
      </c>
      <c r="AB13" t="s">
        <v>197</v>
      </c>
      <c r="AC13">
        <v>63.93</v>
      </c>
      <c r="AD13" t="s">
        <v>171</v>
      </c>
      <c r="AE13">
        <v>2017</v>
      </c>
      <c r="AF13">
        <v>2</v>
      </c>
    </row>
    <row r="14" spans="1:32" x14ac:dyDescent="0.25">
      <c r="A14" t="s">
        <v>159</v>
      </c>
      <c r="B14" t="s">
        <v>214</v>
      </c>
      <c r="C14" s="8">
        <v>42767</v>
      </c>
      <c r="D14" s="8">
        <v>42780</v>
      </c>
      <c r="E14" t="s">
        <v>161</v>
      </c>
      <c r="F14">
        <v>74599</v>
      </c>
      <c r="G14" t="s">
        <v>173</v>
      </c>
      <c r="H14" t="s">
        <v>163</v>
      </c>
      <c r="I14">
        <v>4000</v>
      </c>
      <c r="J14">
        <v>30808</v>
      </c>
      <c r="K14">
        <v>1981</v>
      </c>
      <c r="L14">
        <v>12</v>
      </c>
      <c r="M14" t="s">
        <v>164</v>
      </c>
      <c r="N14">
        <v>90411</v>
      </c>
      <c r="O14" t="s">
        <v>210</v>
      </c>
      <c r="P14" t="s">
        <v>179</v>
      </c>
      <c r="Q14" t="s">
        <v>166</v>
      </c>
      <c r="R14">
        <v>8335</v>
      </c>
      <c r="S14" t="s">
        <v>180</v>
      </c>
      <c r="T14" t="s">
        <v>166</v>
      </c>
      <c r="U14" t="s">
        <v>215</v>
      </c>
      <c r="V14" t="s">
        <v>212</v>
      </c>
      <c r="X14" t="s">
        <v>213</v>
      </c>
      <c r="Y14">
        <v>27</v>
      </c>
      <c r="Z14" s="8">
        <v>42767</v>
      </c>
      <c r="AA14">
        <v>46160</v>
      </c>
      <c r="AB14" t="s">
        <v>197</v>
      </c>
      <c r="AC14">
        <v>27.58</v>
      </c>
      <c r="AD14" t="s">
        <v>171</v>
      </c>
      <c r="AE14">
        <v>2017</v>
      </c>
      <c r="AF14">
        <v>2</v>
      </c>
    </row>
    <row r="15" spans="1:32" x14ac:dyDescent="0.25">
      <c r="A15" t="s">
        <v>159</v>
      </c>
      <c r="B15" t="s">
        <v>216</v>
      </c>
      <c r="C15" s="8">
        <v>42767</v>
      </c>
      <c r="D15" s="8">
        <v>42780</v>
      </c>
      <c r="E15" t="s">
        <v>161</v>
      </c>
      <c r="F15">
        <v>74599</v>
      </c>
      <c r="G15" t="s">
        <v>173</v>
      </c>
      <c r="H15" t="s">
        <v>163</v>
      </c>
      <c r="I15">
        <v>4000</v>
      </c>
      <c r="J15">
        <v>30808</v>
      </c>
      <c r="K15">
        <v>1981</v>
      </c>
      <c r="L15">
        <v>12</v>
      </c>
      <c r="M15" t="s">
        <v>164</v>
      </c>
      <c r="N15">
        <v>90411</v>
      </c>
      <c r="O15" t="s">
        <v>210</v>
      </c>
      <c r="P15" t="s">
        <v>179</v>
      </c>
      <c r="Q15" t="s">
        <v>166</v>
      </c>
      <c r="R15">
        <v>8335</v>
      </c>
      <c r="S15" t="s">
        <v>180</v>
      </c>
      <c r="T15" t="s">
        <v>166</v>
      </c>
      <c r="U15" t="s">
        <v>217</v>
      </c>
      <c r="V15" t="s">
        <v>212</v>
      </c>
      <c r="X15" t="s">
        <v>213</v>
      </c>
      <c r="Y15">
        <v>28</v>
      </c>
      <c r="Z15" s="8">
        <v>42767</v>
      </c>
      <c r="AA15">
        <v>36871</v>
      </c>
      <c r="AB15" t="s">
        <v>197</v>
      </c>
      <c r="AC15">
        <v>22.03</v>
      </c>
      <c r="AD15" t="s">
        <v>171</v>
      </c>
      <c r="AE15">
        <v>2017</v>
      </c>
      <c r="AF15">
        <v>2</v>
      </c>
    </row>
    <row r="16" spans="1:32" x14ac:dyDescent="0.25">
      <c r="A16" t="s">
        <v>159</v>
      </c>
      <c r="B16" t="s">
        <v>218</v>
      </c>
      <c r="C16" s="8">
        <v>42762</v>
      </c>
      <c r="D16" s="8">
        <v>42769</v>
      </c>
      <c r="E16" t="s">
        <v>161</v>
      </c>
      <c r="F16">
        <v>71620</v>
      </c>
      <c r="G16" t="s">
        <v>209</v>
      </c>
      <c r="H16" t="s">
        <v>163</v>
      </c>
      <c r="I16">
        <v>4000</v>
      </c>
      <c r="J16">
        <v>30808</v>
      </c>
      <c r="K16">
        <v>1981</v>
      </c>
      <c r="L16">
        <v>12</v>
      </c>
      <c r="M16" t="s">
        <v>164</v>
      </c>
      <c r="N16">
        <v>90411</v>
      </c>
      <c r="O16" t="s">
        <v>210</v>
      </c>
      <c r="P16" t="s">
        <v>166</v>
      </c>
      <c r="Q16" t="s">
        <v>166</v>
      </c>
      <c r="R16">
        <v>8654</v>
      </c>
      <c r="S16" t="s">
        <v>219</v>
      </c>
      <c r="T16" t="s">
        <v>166</v>
      </c>
      <c r="U16" t="s">
        <v>220</v>
      </c>
      <c r="V16" t="s">
        <v>221</v>
      </c>
      <c r="X16" t="s">
        <v>222</v>
      </c>
      <c r="Y16">
        <v>8</v>
      </c>
      <c r="Z16" s="8">
        <v>42762</v>
      </c>
      <c r="AA16">
        <v>107000</v>
      </c>
      <c r="AB16" t="s">
        <v>197</v>
      </c>
      <c r="AC16">
        <v>63.93</v>
      </c>
      <c r="AD16" t="s">
        <v>171</v>
      </c>
      <c r="AE16">
        <v>2017</v>
      </c>
      <c r="AF16">
        <v>1</v>
      </c>
    </row>
    <row r="17" spans="1:32" x14ac:dyDescent="0.25">
      <c r="A17" t="s">
        <v>159</v>
      </c>
      <c r="B17" t="s">
        <v>223</v>
      </c>
      <c r="C17" s="8">
        <v>42762</v>
      </c>
      <c r="D17" s="8">
        <v>42769</v>
      </c>
      <c r="E17" t="s">
        <v>161</v>
      </c>
      <c r="F17">
        <v>74599</v>
      </c>
      <c r="G17" t="s">
        <v>173</v>
      </c>
      <c r="H17" t="s">
        <v>163</v>
      </c>
      <c r="I17">
        <v>4000</v>
      </c>
      <c r="J17">
        <v>30808</v>
      </c>
      <c r="K17">
        <v>1981</v>
      </c>
      <c r="L17">
        <v>12</v>
      </c>
      <c r="M17" t="s">
        <v>164</v>
      </c>
      <c r="N17">
        <v>90411</v>
      </c>
      <c r="O17" t="s">
        <v>210</v>
      </c>
      <c r="P17" t="s">
        <v>166</v>
      </c>
      <c r="Q17" t="s">
        <v>166</v>
      </c>
      <c r="R17">
        <v>8654</v>
      </c>
      <c r="S17" t="s">
        <v>219</v>
      </c>
      <c r="T17" t="s">
        <v>166</v>
      </c>
      <c r="U17" t="s">
        <v>215</v>
      </c>
      <c r="V17" t="s">
        <v>221</v>
      </c>
      <c r="X17" t="s">
        <v>222</v>
      </c>
      <c r="Y17">
        <v>9</v>
      </c>
      <c r="Z17" s="8">
        <v>42762</v>
      </c>
      <c r="AA17">
        <v>46160</v>
      </c>
      <c r="AB17" t="s">
        <v>197</v>
      </c>
      <c r="AC17">
        <v>27.58</v>
      </c>
      <c r="AD17" t="s">
        <v>171</v>
      </c>
      <c r="AE17">
        <v>2017</v>
      </c>
      <c r="AF17">
        <v>1</v>
      </c>
    </row>
    <row r="18" spans="1:32" x14ac:dyDescent="0.25">
      <c r="A18" t="s">
        <v>159</v>
      </c>
      <c r="B18" t="s">
        <v>224</v>
      </c>
      <c r="C18" s="8">
        <v>42762</v>
      </c>
      <c r="D18" s="8">
        <v>42769</v>
      </c>
      <c r="E18" t="s">
        <v>161</v>
      </c>
      <c r="F18">
        <v>74599</v>
      </c>
      <c r="G18" t="s">
        <v>173</v>
      </c>
      <c r="H18" t="s">
        <v>163</v>
      </c>
      <c r="I18">
        <v>4000</v>
      </c>
      <c r="J18">
        <v>30808</v>
      </c>
      <c r="K18">
        <v>1981</v>
      </c>
      <c r="L18">
        <v>12</v>
      </c>
      <c r="M18" t="s">
        <v>164</v>
      </c>
      <c r="N18">
        <v>90411</v>
      </c>
      <c r="O18" t="s">
        <v>210</v>
      </c>
      <c r="P18" t="s">
        <v>166</v>
      </c>
      <c r="Q18" t="s">
        <v>166</v>
      </c>
      <c r="R18">
        <v>8654</v>
      </c>
      <c r="S18" t="s">
        <v>219</v>
      </c>
      <c r="T18" t="s">
        <v>166</v>
      </c>
      <c r="U18" t="s">
        <v>225</v>
      </c>
      <c r="V18" t="s">
        <v>221</v>
      </c>
      <c r="X18" t="s">
        <v>222</v>
      </c>
      <c r="Y18">
        <v>10</v>
      </c>
      <c r="Z18" s="8">
        <v>42762</v>
      </c>
      <c r="AA18">
        <v>36871</v>
      </c>
      <c r="AB18" t="s">
        <v>197</v>
      </c>
      <c r="AC18">
        <v>22.03</v>
      </c>
      <c r="AD18" t="s">
        <v>171</v>
      </c>
      <c r="AE18">
        <v>2017</v>
      </c>
      <c r="AF18">
        <v>1</v>
      </c>
    </row>
    <row r="19" spans="1:32" x14ac:dyDescent="0.25">
      <c r="A19" t="s">
        <v>159</v>
      </c>
      <c r="B19" t="s">
        <v>226</v>
      </c>
      <c r="C19" s="8">
        <v>42767</v>
      </c>
      <c r="D19" s="8">
        <v>42780</v>
      </c>
      <c r="E19" t="s">
        <v>161</v>
      </c>
      <c r="F19">
        <v>71620</v>
      </c>
      <c r="G19" t="s">
        <v>209</v>
      </c>
      <c r="H19" t="s">
        <v>163</v>
      </c>
      <c r="I19">
        <v>4000</v>
      </c>
      <c r="J19">
        <v>30808</v>
      </c>
      <c r="K19">
        <v>1981</v>
      </c>
      <c r="L19">
        <v>12</v>
      </c>
      <c r="M19" t="s">
        <v>164</v>
      </c>
      <c r="N19">
        <v>90411</v>
      </c>
      <c r="O19" t="s">
        <v>210</v>
      </c>
      <c r="P19" t="s">
        <v>179</v>
      </c>
      <c r="Q19" t="s">
        <v>166</v>
      </c>
      <c r="R19">
        <v>1051</v>
      </c>
      <c r="S19" t="s">
        <v>227</v>
      </c>
      <c r="T19" t="s">
        <v>166</v>
      </c>
      <c r="U19" t="s">
        <v>228</v>
      </c>
      <c r="V19" t="s">
        <v>229</v>
      </c>
      <c r="X19" t="s">
        <v>213</v>
      </c>
      <c r="Y19">
        <v>23</v>
      </c>
      <c r="Z19" s="8">
        <v>42767</v>
      </c>
      <c r="AA19">
        <v>107000</v>
      </c>
      <c r="AB19" t="s">
        <v>197</v>
      </c>
      <c r="AC19">
        <v>63.93</v>
      </c>
      <c r="AD19" t="s">
        <v>171</v>
      </c>
      <c r="AE19">
        <v>2017</v>
      </c>
      <c r="AF19">
        <v>2</v>
      </c>
    </row>
    <row r="20" spans="1:32" x14ac:dyDescent="0.25">
      <c r="A20" t="s">
        <v>159</v>
      </c>
      <c r="B20" t="s">
        <v>230</v>
      </c>
      <c r="C20" s="8">
        <v>42767</v>
      </c>
      <c r="D20" s="8">
        <v>42780</v>
      </c>
      <c r="E20" t="s">
        <v>161</v>
      </c>
      <c r="F20">
        <v>74599</v>
      </c>
      <c r="G20" t="s">
        <v>173</v>
      </c>
      <c r="H20" t="s">
        <v>163</v>
      </c>
      <c r="I20">
        <v>4000</v>
      </c>
      <c r="J20">
        <v>30808</v>
      </c>
      <c r="K20">
        <v>1981</v>
      </c>
      <c r="L20">
        <v>12</v>
      </c>
      <c r="M20" t="s">
        <v>164</v>
      </c>
      <c r="N20">
        <v>90411</v>
      </c>
      <c r="O20" t="s">
        <v>210</v>
      </c>
      <c r="P20" t="s">
        <v>179</v>
      </c>
      <c r="Q20" t="s">
        <v>166</v>
      </c>
      <c r="R20">
        <v>1051</v>
      </c>
      <c r="S20" t="s">
        <v>227</v>
      </c>
      <c r="T20" t="s">
        <v>166</v>
      </c>
      <c r="U20" t="s">
        <v>215</v>
      </c>
      <c r="V20" t="s">
        <v>229</v>
      </c>
      <c r="X20" t="s">
        <v>213</v>
      </c>
      <c r="Y20">
        <v>29</v>
      </c>
      <c r="Z20" s="8">
        <v>42767</v>
      </c>
      <c r="AA20">
        <v>46160</v>
      </c>
      <c r="AB20" t="s">
        <v>197</v>
      </c>
      <c r="AC20">
        <v>27.58</v>
      </c>
      <c r="AD20" t="s">
        <v>171</v>
      </c>
      <c r="AE20">
        <v>2017</v>
      </c>
      <c r="AF20">
        <v>2</v>
      </c>
    </row>
    <row r="21" spans="1:32" x14ac:dyDescent="0.25">
      <c r="A21" t="s">
        <v>159</v>
      </c>
      <c r="B21" t="s">
        <v>231</v>
      </c>
      <c r="C21" s="8">
        <v>42767</v>
      </c>
      <c r="D21" s="8">
        <v>42780</v>
      </c>
      <c r="E21" t="s">
        <v>161</v>
      </c>
      <c r="F21">
        <v>74599</v>
      </c>
      <c r="G21" t="s">
        <v>173</v>
      </c>
      <c r="H21" t="s">
        <v>163</v>
      </c>
      <c r="I21">
        <v>4000</v>
      </c>
      <c r="J21">
        <v>30808</v>
      </c>
      <c r="K21">
        <v>1981</v>
      </c>
      <c r="L21">
        <v>12</v>
      </c>
      <c r="M21" t="s">
        <v>164</v>
      </c>
      <c r="N21">
        <v>90411</v>
      </c>
      <c r="O21" t="s">
        <v>210</v>
      </c>
      <c r="P21" t="s">
        <v>179</v>
      </c>
      <c r="Q21" t="s">
        <v>166</v>
      </c>
      <c r="R21">
        <v>1051</v>
      </c>
      <c r="S21" t="s">
        <v>227</v>
      </c>
      <c r="T21" t="s">
        <v>166</v>
      </c>
      <c r="U21" t="s">
        <v>217</v>
      </c>
      <c r="V21" t="s">
        <v>229</v>
      </c>
      <c r="X21" t="s">
        <v>213</v>
      </c>
      <c r="Y21">
        <v>30</v>
      </c>
      <c r="Z21" s="8">
        <v>42767</v>
      </c>
      <c r="AA21">
        <v>36871</v>
      </c>
      <c r="AB21" t="s">
        <v>197</v>
      </c>
      <c r="AC21">
        <v>22.03</v>
      </c>
      <c r="AD21" t="s">
        <v>171</v>
      </c>
      <c r="AE21">
        <v>2017</v>
      </c>
      <c r="AF21">
        <v>2</v>
      </c>
    </row>
    <row r="22" spans="1:32" x14ac:dyDescent="0.25">
      <c r="A22" t="s">
        <v>159</v>
      </c>
      <c r="B22" t="s">
        <v>232</v>
      </c>
      <c r="C22" s="8">
        <v>42767</v>
      </c>
      <c r="D22" s="8">
        <v>42769</v>
      </c>
      <c r="E22" t="s">
        <v>161</v>
      </c>
      <c r="F22">
        <v>72415</v>
      </c>
      <c r="G22" t="s">
        <v>233</v>
      </c>
      <c r="H22" t="s">
        <v>163</v>
      </c>
      <c r="I22">
        <v>4000</v>
      </c>
      <c r="J22">
        <v>30808</v>
      </c>
      <c r="K22">
        <v>1981</v>
      </c>
      <c r="L22">
        <v>12</v>
      </c>
      <c r="M22" t="s">
        <v>164</v>
      </c>
      <c r="N22">
        <v>90411</v>
      </c>
      <c r="O22" t="s">
        <v>165</v>
      </c>
      <c r="P22" t="s">
        <v>179</v>
      </c>
      <c r="Q22" t="s">
        <v>166</v>
      </c>
      <c r="R22">
        <v>8048</v>
      </c>
      <c r="S22" t="s">
        <v>200</v>
      </c>
      <c r="T22" t="s">
        <v>166</v>
      </c>
      <c r="U22" t="s">
        <v>234</v>
      </c>
      <c r="V22" t="s">
        <v>235</v>
      </c>
      <c r="X22" t="s">
        <v>236</v>
      </c>
      <c r="Y22">
        <v>8</v>
      </c>
      <c r="Z22" s="8">
        <v>42767</v>
      </c>
      <c r="AA22">
        <v>8.68</v>
      </c>
      <c r="AB22" t="s">
        <v>170</v>
      </c>
      <c r="AC22">
        <v>8.68</v>
      </c>
      <c r="AD22" t="s">
        <v>171</v>
      </c>
      <c r="AE22">
        <v>2017</v>
      </c>
      <c r="AF22">
        <v>2</v>
      </c>
    </row>
    <row r="23" spans="1:32" x14ac:dyDescent="0.25">
      <c r="A23" t="s">
        <v>159</v>
      </c>
      <c r="B23" t="s">
        <v>237</v>
      </c>
      <c r="C23" s="8">
        <v>42767</v>
      </c>
      <c r="D23" s="8">
        <v>42769</v>
      </c>
      <c r="E23" t="s">
        <v>161</v>
      </c>
      <c r="F23">
        <v>74599</v>
      </c>
      <c r="G23" t="s">
        <v>173</v>
      </c>
      <c r="H23" t="s">
        <v>163</v>
      </c>
      <c r="I23">
        <v>4000</v>
      </c>
      <c r="J23">
        <v>30808</v>
      </c>
      <c r="K23">
        <v>1981</v>
      </c>
      <c r="L23">
        <v>12</v>
      </c>
      <c r="M23" t="s">
        <v>164</v>
      </c>
      <c r="N23">
        <v>90411</v>
      </c>
      <c r="O23" t="s">
        <v>165</v>
      </c>
      <c r="P23" t="s">
        <v>179</v>
      </c>
      <c r="Q23" t="s">
        <v>166</v>
      </c>
      <c r="R23">
        <v>8048</v>
      </c>
      <c r="S23" t="s">
        <v>200</v>
      </c>
      <c r="T23" t="s">
        <v>166</v>
      </c>
      <c r="U23" t="s">
        <v>174</v>
      </c>
      <c r="V23" t="s">
        <v>235</v>
      </c>
      <c r="X23" t="s">
        <v>236</v>
      </c>
      <c r="Y23">
        <v>9</v>
      </c>
      <c r="Z23" s="8">
        <v>42767</v>
      </c>
      <c r="AA23">
        <v>27.58</v>
      </c>
      <c r="AB23" t="s">
        <v>170</v>
      </c>
      <c r="AC23">
        <v>27.58</v>
      </c>
      <c r="AD23" t="s">
        <v>171</v>
      </c>
      <c r="AE23">
        <v>2017</v>
      </c>
      <c r="AF23">
        <v>2</v>
      </c>
    </row>
    <row r="24" spans="1:32" x14ac:dyDescent="0.25">
      <c r="A24" t="s">
        <v>159</v>
      </c>
      <c r="B24" t="s">
        <v>238</v>
      </c>
      <c r="C24" s="8">
        <v>42769</v>
      </c>
      <c r="D24" s="8">
        <v>42774</v>
      </c>
      <c r="E24" t="s">
        <v>161</v>
      </c>
      <c r="F24">
        <v>63340</v>
      </c>
      <c r="G24" t="s">
        <v>239</v>
      </c>
      <c r="H24" t="s">
        <v>163</v>
      </c>
      <c r="I24">
        <v>4000</v>
      </c>
      <c r="J24">
        <v>30808</v>
      </c>
      <c r="K24">
        <v>1981</v>
      </c>
      <c r="L24">
        <v>12</v>
      </c>
      <c r="M24" t="s">
        <v>164</v>
      </c>
      <c r="N24">
        <v>90411</v>
      </c>
      <c r="O24" t="s">
        <v>165</v>
      </c>
      <c r="P24" t="s">
        <v>179</v>
      </c>
      <c r="Q24" t="s">
        <v>166</v>
      </c>
      <c r="R24">
        <v>32573</v>
      </c>
      <c r="S24" t="s">
        <v>240</v>
      </c>
      <c r="T24" t="s">
        <v>166</v>
      </c>
      <c r="U24" t="s">
        <v>241</v>
      </c>
      <c r="V24" t="s">
        <v>242</v>
      </c>
      <c r="X24" t="s">
        <v>243</v>
      </c>
      <c r="Y24">
        <v>22</v>
      </c>
      <c r="Z24" s="8">
        <v>42769</v>
      </c>
      <c r="AA24">
        <v>550</v>
      </c>
      <c r="AB24" t="s">
        <v>170</v>
      </c>
      <c r="AC24">
        <v>550</v>
      </c>
      <c r="AD24" t="s">
        <v>171</v>
      </c>
      <c r="AE24">
        <v>2017</v>
      </c>
      <c r="AF24">
        <v>2</v>
      </c>
    </row>
    <row r="25" spans="1:32" x14ac:dyDescent="0.25">
      <c r="A25" t="s">
        <v>159</v>
      </c>
      <c r="B25" t="s">
        <v>244</v>
      </c>
      <c r="C25" s="8">
        <v>42769</v>
      </c>
      <c r="D25" s="8">
        <v>42774</v>
      </c>
      <c r="E25" t="s">
        <v>161</v>
      </c>
      <c r="F25">
        <v>74599</v>
      </c>
      <c r="G25" t="s">
        <v>173</v>
      </c>
      <c r="H25" t="s">
        <v>163</v>
      </c>
      <c r="I25">
        <v>4000</v>
      </c>
      <c r="J25">
        <v>30808</v>
      </c>
      <c r="K25">
        <v>1981</v>
      </c>
      <c r="L25">
        <v>12</v>
      </c>
      <c r="M25" t="s">
        <v>164</v>
      </c>
      <c r="N25">
        <v>90411</v>
      </c>
      <c r="O25" t="s">
        <v>165</v>
      </c>
      <c r="P25" t="s">
        <v>179</v>
      </c>
      <c r="Q25" t="s">
        <v>166</v>
      </c>
      <c r="R25">
        <v>32573</v>
      </c>
      <c r="S25" t="s">
        <v>240</v>
      </c>
      <c r="T25" t="s">
        <v>166</v>
      </c>
      <c r="U25" t="s">
        <v>174</v>
      </c>
      <c r="V25" t="s">
        <v>242</v>
      </c>
      <c r="X25" t="s">
        <v>243</v>
      </c>
      <c r="Y25">
        <v>32</v>
      </c>
      <c r="Z25" s="8">
        <v>42769</v>
      </c>
      <c r="AA25">
        <v>46160</v>
      </c>
      <c r="AB25" t="s">
        <v>170</v>
      </c>
      <c r="AC25">
        <v>46160</v>
      </c>
      <c r="AD25" t="s">
        <v>171</v>
      </c>
      <c r="AE25">
        <v>2017</v>
      </c>
      <c r="AF25">
        <v>2</v>
      </c>
    </row>
    <row r="26" spans="1:32" x14ac:dyDescent="0.25">
      <c r="A26" t="s">
        <v>159</v>
      </c>
      <c r="B26" t="s">
        <v>245</v>
      </c>
      <c r="C26" s="8">
        <v>42773</v>
      </c>
      <c r="D26" s="8">
        <v>42775</v>
      </c>
      <c r="E26" t="s">
        <v>161</v>
      </c>
      <c r="F26">
        <v>77307</v>
      </c>
      <c r="G26" t="s">
        <v>246</v>
      </c>
      <c r="H26" t="s">
        <v>163</v>
      </c>
      <c r="I26">
        <v>4000</v>
      </c>
      <c r="J26">
        <v>30808</v>
      </c>
      <c r="K26">
        <v>1981</v>
      </c>
      <c r="L26">
        <v>12</v>
      </c>
      <c r="M26" t="s">
        <v>164</v>
      </c>
      <c r="N26">
        <v>90411</v>
      </c>
      <c r="O26" t="s">
        <v>165</v>
      </c>
      <c r="P26" t="s">
        <v>166</v>
      </c>
      <c r="Q26" t="s">
        <v>166</v>
      </c>
      <c r="R26">
        <v>7982</v>
      </c>
      <c r="S26" t="s">
        <v>247</v>
      </c>
      <c r="T26" t="s">
        <v>166</v>
      </c>
      <c r="U26" t="s">
        <v>248</v>
      </c>
      <c r="V26" t="s">
        <v>249</v>
      </c>
      <c r="X26" t="s">
        <v>250</v>
      </c>
      <c r="Y26">
        <v>20</v>
      </c>
      <c r="Z26" s="8">
        <v>42773</v>
      </c>
      <c r="AA26">
        <v>7440</v>
      </c>
      <c r="AB26" t="s">
        <v>170</v>
      </c>
      <c r="AC26">
        <v>7440</v>
      </c>
      <c r="AD26" t="s">
        <v>171</v>
      </c>
      <c r="AE26">
        <v>2017</v>
      </c>
      <c r="AF26">
        <v>2</v>
      </c>
    </row>
    <row r="27" spans="1:32" x14ac:dyDescent="0.25">
      <c r="A27" t="s">
        <v>159</v>
      </c>
      <c r="B27" t="s">
        <v>251</v>
      </c>
      <c r="C27" s="8">
        <v>42773</v>
      </c>
      <c r="D27" s="8">
        <v>42775</v>
      </c>
      <c r="E27" t="s">
        <v>161</v>
      </c>
      <c r="F27">
        <v>74599</v>
      </c>
      <c r="G27" t="s">
        <v>173</v>
      </c>
      <c r="H27" t="s">
        <v>163</v>
      </c>
      <c r="I27">
        <v>4000</v>
      </c>
      <c r="J27">
        <v>30808</v>
      </c>
      <c r="K27">
        <v>1981</v>
      </c>
      <c r="L27">
        <v>12</v>
      </c>
      <c r="M27" t="s">
        <v>164</v>
      </c>
      <c r="N27">
        <v>90411</v>
      </c>
      <c r="O27" t="s">
        <v>165</v>
      </c>
      <c r="P27" t="s">
        <v>166</v>
      </c>
      <c r="Q27" t="s">
        <v>166</v>
      </c>
      <c r="R27">
        <v>7982</v>
      </c>
      <c r="S27" t="s">
        <v>247</v>
      </c>
      <c r="T27" t="s">
        <v>166</v>
      </c>
      <c r="U27" t="s">
        <v>174</v>
      </c>
      <c r="V27" t="s">
        <v>249</v>
      </c>
      <c r="X27" t="s">
        <v>250</v>
      </c>
      <c r="Y27">
        <v>19</v>
      </c>
      <c r="Z27" s="8">
        <v>42773</v>
      </c>
      <c r="AA27">
        <v>27.58</v>
      </c>
      <c r="AB27" t="s">
        <v>170</v>
      </c>
      <c r="AC27">
        <v>27.58</v>
      </c>
      <c r="AD27" t="s">
        <v>171</v>
      </c>
      <c r="AE27">
        <v>2017</v>
      </c>
      <c r="AF27">
        <v>2</v>
      </c>
    </row>
    <row r="28" spans="1:32" x14ac:dyDescent="0.25">
      <c r="A28" t="s">
        <v>159</v>
      </c>
      <c r="B28" t="s">
        <v>252</v>
      </c>
      <c r="C28" s="8">
        <v>42779</v>
      </c>
      <c r="D28" s="8">
        <v>42787</v>
      </c>
      <c r="E28" t="s">
        <v>161</v>
      </c>
      <c r="F28">
        <v>71620</v>
      </c>
      <c r="G28" t="s">
        <v>209</v>
      </c>
      <c r="H28" t="s">
        <v>163</v>
      </c>
      <c r="I28">
        <v>4000</v>
      </c>
      <c r="J28">
        <v>30808</v>
      </c>
      <c r="K28">
        <v>1981</v>
      </c>
      <c r="L28">
        <v>12</v>
      </c>
      <c r="M28" t="s">
        <v>164</v>
      </c>
      <c r="N28">
        <v>90411</v>
      </c>
      <c r="O28" t="s">
        <v>165</v>
      </c>
      <c r="P28" t="s">
        <v>166</v>
      </c>
      <c r="Q28" t="s">
        <v>166</v>
      </c>
      <c r="R28">
        <v>1164</v>
      </c>
      <c r="S28" t="s">
        <v>253</v>
      </c>
      <c r="T28" t="s">
        <v>166</v>
      </c>
      <c r="U28" t="s">
        <v>254</v>
      </c>
      <c r="V28" t="s">
        <v>255</v>
      </c>
      <c r="X28" t="s">
        <v>256</v>
      </c>
      <c r="Y28">
        <v>40</v>
      </c>
      <c r="Z28" s="8">
        <v>42779</v>
      </c>
      <c r="AA28">
        <v>335000</v>
      </c>
      <c r="AB28" t="s">
        <v>197</v>
      </c>
      <c r="AC28">
        <v>200.16</v>
      </c>
      <c r="AD28" t="s">
        <v>171</v>
      </c>
      <c r="AE28">
        <v>2017</v>
      </c>
      <c r="AF28">
        <v>2</v>
      </c>
    </row>
    <row r="29" spans="1:32" x14ac:dyDescent="0.25">
      <c r="A29" t="s">
        <v>159</v>
      </c>
      <c r="B29" t="s">
        <v>257</v>
      </c>
      <c r="C29" s="8">
        <v>42779</v>
      </c>
      <c r="D29" s="8">
        <v>42787</v>
      </c>
      <c r="E29" t="s">
        <v>161</v>
      </c>
      <c r="F29">
        <v>74599</v>
      </c>
      <c r="G29" t="s">
        <v>173</v>
      </c>
      <c r="H29" t="s">
        <v>163</v>
      </c>
      <c r="I29">
        <v>4000</v>
      </c>
      <c r="J29">
        <v>30808</v>
      </c>
      <c r="K29">
        <v>1981</v>
      </c>
      <c r="L29">
        <v>12</v>
      </c>
      <c r="M29" t="s">
        <v>164</v>
      </c>
      <c r="N29">
        <v>90411</v>
      </c>
      <c r="O29" t="s">
        <v>165</v>
      </c>
      <c r="P29" t="s">
        <v>166</v>
      </c>
      <c r="Q29" t="s">
        <v>166</v>
      </c>
      <c r="R29">
        <v>1164</v>
      </c>
      <c r="S29" t="s">
        <v>253</v>
      </c>
      <c r="T29" t="s">
        <v>166</v>
      </c>
      <c r="U29" t="s">
        <v>205</v>
      </c>
      <c r="V29" t="s">
        <v>255</v>
      </c>
      <c r="X29" t="s">
        <v>256</v>
      </c>
      <c r="Y29">
        <v>49</v>
      </c>
      <c r="Z29" s="8">
        <v>42779</v>
      </c>
      <c r="AA29">
        <v>46160</v>
      </c>
      <c r="AB29" t="s">
        <v>197</v>
      </c>
      <c r="AC29">
        <v>27.58</v>
      </c>
      <c r="AD29" t="s">
        <v>171</v>
      </c>
      <c r="AE29">
        <v>2017</v>
      </c>
      <c r="AF29">
        <v>2</v>
      </c>
    </row>
    <row r="30" spans="1:32" x14ac:dyDescent="0.25">
      <c r="A30" t="s">
        <v>159</v>
      </c>
      <c r="B30" t="s">
        <v>258</v>
      </c>
      <c r="C30" s="8">
        <v>42779</v>
      </c>
      <c r="D30" s="8">
        <v>42787</v>
      </c>
      <c r="E30" t="s">
        <v>161</v>
      </c>
      <c r="F30">
        <v>74599</v>
      </c>
      <c r="G30" t="s">
        <v>173</v>
      </c>
      <c r="H30" t="s">
        <v>163</v>
      </c>
      <c r="I30">
        <v>4000</v>
      </c>
      <c r="J30">
        <v>30808</v>
      </c>
      <c r="K30">
        <v>1981</v>
      </c>
      <c r="L30">
        <v>12</v>
      </c>
      <c r="M30" t="s">
        <v>164</v>
      </c>
      <c r="N30">
        <v>90411</v>
      </c>
      <c r="O30" t="s">
        <v>165</v>
      </c>
      <c r="P30" t="s">
        <v>166</v>
      </c>
      <c r="Q30" t="s">
        <v>166</v>
      </c>
      <c r="R30">
        <v>1164</v>
      </c>
      <c r="S30" t="s">
        <v>253</v>
      </c>
      <c r="T30" t="s">
        <v>166</v>
      </c>
      <c r="U30" t="s">
        <v>217</v>
      </c>
      <c r="V30" t="s">
        <v>255</v>
      </c>
      <c r="X30" t="s">
        <v>256</v>
      </c>
      <c r="Y30">
        <v>50</v>
      </c>
      <c r="Z30" s="8">
        <v>42779</v>
      </c>
      <c r="AA30">
        <v>36871</v>
      </c>
      <c r="AB30" t="s">
        <v>197</v>
      </c>
      <c r="AC30">
        <v>22.03</v>
      </c>
      <c r="AD30" t="s">
        <v>171</v>
      </c>
      <c r="AE30">
        <v>2017</v>
      </c>
      <c r="AF30">
        <v>2</v>
      </c>
    </row>
    <row r="31" spans="1:32" x14ac:dyDescent="0.25">
      <c r="A31" t="s">
        <v>159</v>
      </c>
      <c r="B31" t="s">
        <v>259</v>
      </c>
      <c r="C31" s="8">
        <v>42779</v>
      </c>
      <c r="D31" s="8">
        <v>42787</v>
      </c>
      <c r="E31" t="s">
        <v>161</v>
      </c>
      <c r="F31">
        <v>71620</v>
      </c>
      <c r="G31" t="s">
        <v>209</v>
      </c>
      <c r="H31" t="s">
        <v>163</v>
      </c>
      <c r="I31">
        <v>4000</v>
      </c>
      <c r="J31">
        <v>30808</v>
      </c>
      <c r="K31">
        <v>1981</v>
      </c>
      <c r="L31">
        <v>12</v>
      </c>
      <c r="M31" t="s">
        <v>164</v>
      </c>
      <c r="N31">
        <v>90411</v>
      </c>
      <c r="O31" t="s">
        <v>165</v>
      </c>
      <c r="P31" t="s">
        <v>166</v>
      </c>
      <c r="Q31" t="s">
        <v>166</v>
      </c>
      <c r="R31">
        <v>8907</v>
      </c>
      <c r="S31" t="s">
        <v>260</v>
      </c>
      <c r="T31" t="s">
        <v>166</v>
      </c>
      <c r="U31" t="s">
        <v>261</v>
      </c>
      <c r="V31" t="s">
        <v>262</v>
      </c>
      <c r="X31" t="s">
        <v>256</v>
      </c>
      <c r="Y31">
        <v>39</v>
      </c>
      <c r="Z31" s="8">
        <v>42779</v>
      </c>
      <c r="AA31">
        <v>335000</v>
      </c>
      <c r="AB31" t="s">
        <v>197</v>
      </c>
      <c r="AC31">
        <v>200.16</v>
      </c>
      <c r="AD31" t="s">
        <v>171</v>
      </c>
      <c r="AE31">
        <v>2017</v>
      </c>
      <c r="AF31">
        <v>2</v>
      </c>
    </row>
    <row r="32" spans="1:32" x14ac:dyDescent="0.25">
      <c r="A32" t="s">
        <v>159</v>
      </c>
      <c r="B32" t="s">
        <v>263</v>
      </c>
      <c r="C32" s="8">
        <v>42779</v>
      </c>
      <c r="D32" s="8">
        <v>42787</v>
      </c>
      <c r="E32" t="s">
        <v>161</v>
      </c>
      <c r="F32">
        <v>74599</v>
      </c>
      <c r="G32" t="s">
        <v>173</v>
      </c>
      <c r="H32" t="s">
        <v>163</v>
      </c>
      <c r="I32">
        <v>4000</v>
      </c>
      <c r="J32">
        <v>30808</v>
      </c>
      <c r="K32">
        <v>1981</v>
      </c>
      <c r="L32">
        <v>12</v>
      </c>
      <c r="M32" t="s">
        <v>164</v>
      </c>
      <c r="N32">
        <v>90411</v>
      </c>
      <c r="O32" t="s">
        <v>165</v>
      </c>
      <c r="P32" t="s">
        <v>166</v>
      </c>
      <c r="Q32" t="s">
        <v>166</v>
      </c>
      <c r="R32">
        <v>8907</v>
      </c>
      <c r="S32" t="s">
        <v>260</v>
      </c>
      <c r="T32" t="s">
        <v>166</v>
      </c>
      <c r="U32" t="s">
        <v>205</v>
      </c>
      <c r="V32" t="s">
        <v>262</v>
      </c>
      <c r="X32" t="s">
        <v>256</v>
      </c>
      <c r="Y32">
        <v>45</v>
      </c>
      <c r="Z32" s="8">
        <v>42779</v>
      </c>
      <c r="AA32">
        <v>46160</v>
      </c>
      <c r="AB32" t="s">
        <v>197</v>
      </c>
      <c r="AC32">
        <v>27.58</v>
      </c>
      <c r="AD32" t="s">
        <v>171</v>
      </c>
      <c r="AE32">
        <v>2017</v>
      </c>
      <c r="AF32">
        <v>2</v>
      </c>
    </row>
    <row r="33" spans="1:32" x14ac:dyDescent="0.25">
      <c r="A33" t="s">
        <v>159</v>
      </c>
      <c r="B33" t="s">
        <v>264</v>
      </c>
      <c r="C33" s="8">
        <v>42779</v>
      </c>
      <c r="D33" s="8">
        <v>42787</v>
      </c>
      <c r="E33" t="s">
        <v>161</v>
      </c>
      <c r="F33">
        <v>74599</v>
      </c>
      <c r="G33" t="s">
        <v>173</v>
      </c>
      <c r="H33" t="s">
        <v>163</v>
      </c>
      <c r="I33">
        <v>4000</v>
      </c>
      <c r="J33">
        <v>30808</v>
      </c>
      <c r="K33">
        <v>1981</v>
      </c>
      <c r="L33">
        <v>12</v>
      </c>
      <c r="M33" t="s">
        <v>164</v>
      </c>
      <c r="N33">
        <v>90411</v>
      </c>
      <c r="O33" t="s">
        <v>165</v>
      </c>
      <c r="P33" t="s">
        <v>166</v>
      </c>
      <c r="Q33" t="s">
        <v>166</v>
      </c>
      <c r="R33">
        <v>8907</v>
      </c>
      <c r="S33" t="s">
        <v>260</v>
      </c>
      <c r="T33" t="s">
        <v>166</v>
      </c>
      <c r="U33" t="s">
        <v>217</v>
      </c>
      <c r="V33" t="s">
        <v>262</v>
      </c>
      <c r="X33" t="s">
        <v>256</v>
      </c>
      <c r="Y33">
        <v>46</v>
      </c>
      <c r="Z33" s="8">
        <v>42779</v>
      </c>
      <c r="AA33">
        <v>36871</v>
      </c>
      <c r="AB33" t="s">
        <v>197</v>
      </c>
      <c r="AC33">
        <v>22.03</v>
      </c>
      <c r="AD33" t="s">
        <v>171</v>
      </c>
      <c r="AE33">
        <v>2017</v>
      </c>
      <c r="AF33">
        <v>2</v>
      </c>
    </row>
    <row r="34" spans="1:32" x14ac:dyDescent="0.25">
      <c r="A34" t="s">
        <v>159</v>
      </c>
      <c r="B34" t="s">
        <v>265</v>
      </c>
      <c r="C34" s="8">
        <v>42779</v>
      </c>
      <c r="D34" s="8">
        <v>42789</v>
      </c>
      <c r="E34" t="s">
        <v>161</v>
      </c>
      <c r="F34">
        <v>74225</v>
      </c>
      <c r="G34" t="s">
        <v>266</v>
      </c>
      <c r="H34" t="s">
        <v>163</v>
      </c>
      <c r="I34">
        <v>4000</v>
      </c>
      <c r="J34">
        <v>30808</v>
      </c>
      <c r="K34">
        <v>1981</v>
      </c>
      <c r="L34">
        <v>12</v>
      </c>
      <c r="M34" t="s">
        <v>164</v>
      </c>
      <c r="N34">
        <v>90411</v>
      </c>
      <c r="O34" t="s">
        <v>165</v>
      </c>
      <c r="P34" t="s">
        <v>179</v>
      </c>
      <c r="Q34" t="s">
        <v>166</v>
      </c>
      <c r="R34">
        <v>592</v>
      </c>
      <c r="S34" t="s">
        <v>267</v>
      </c>
      <c r="T34" t="s">
        <v>166</v>
      </c>
      <c r="U34" t="s">
        <v>268</v>
      </c>
      <c r="V34" t="s">
        <v>269</v>
      </c>
      <c r="X34" t="s">
        <v>270</v>
      </c>
      <c r="Y34">
        <v>8</v>
      </c>
      <c r="Z34" s="8">
        <v>42779</v>
      </c>
      <c r="AA34">
        <v>500000</v>
      </c>
      <c r="AB34" t="s">
        <v>197</v>
      </c>
      <c r="AC34">
        <v>298.74</v>
      </c>
      <c r="AD34" t="s">
        <v>171</v>
      </c>
      <c r="AE34">
        <v>2017</v>
      </c>
      <c r="AF34">
        <v>2</v>
      </c>
    </row>
    <row r="35" spans="1:32" x14ac:dyDescent="0.25">
      <c r="A35" t="s">
        <v>159</v>
      </c>
      <c r="B35" t="s">
        <v>271</v>
      </c>
      <c r="C35" s="8">
        <v>42779</v>
      </c>
      <c r="D35" s="8">
        <v>42789</v>
      </c>
      <c r="E35" t="s">
        <v>161</v>
      </c>
      <c r="F35">
        <v>74599</v>
      </c>
      <c r="G35" t="s">
        <v>173</v>
      </c>
      <c r="H35" t="s">
        <v>163</v>
      </c>
      <c r="I35">
        <v>4000</v>
      </c>
      <c r="J35">
        <v>30808</v>
      </c>
      <c r="K35">
        <v>1981</v>
      </c>
      <c r="L35">
        <v>12</v>
      </c>
      <c r="M35" t="s">
        <v>164</v>
      </c>
      <c r="N35">
        <v>90411</v>
      </c>
      <c r="O35" t="s">
        <v>165</v>
      </c>
      <c r="P35" t="s">
        <v>179</v>
      </c>
      <c r="Q35" t="s">
        <v>166</v>
      </c>
      <c r="R35">
        <v>592</v>
      </c>
      <c r="S35" t="s">
        <v>267</v>
      </c>
      <c r="T35" t="s">
        <v>166</v>
      </c>
      <c r="U35" t="s">
        <v>205</v>
      </c>
      <c r="V35" t="s">
        <v>269</v>
      </c>
      <c r="X35" t="s">
        <v>270</v>
      </c>
      <c r="Y35">
        <v>9</v>
      </c>
      <c r="Z35" s="8">
        <v>42779</v>
      </c>
      <c r="AA35">
        <v>46160</v>
      </c>
      <c r="AB35" t="s">
        <v>197</v>
      </c>
      <c r="AC35">
        <v>27.58</v>
      </c>
      <c r="AD35" t="s">
        <v>171</v>
      </c>
      <c r="AE35">
        <v>2017</v>
      </c>
      <c r="AF35">
        <v>2</v>
      </c>
    </row>
    <row r="36" spans="1:32" x14ac:dyDescent="0.25">
      <c r="A36" t="s">
        <v>159</v>
      </c>
      <c r="B36" t="s">
        <v>272</v>
      </c>
      <c r="C36" s="8">
        <v>42779</v>
      </c>
      <c r="D36" s="8">
        <v>42789</v>
      </c>
      <c r="E36" t="s">
        <v>161</v>
      </c>
      <c r="F36">
        <v>74599</v>
      </c>
      <c r="G36" t="s">
        <v>173</v>
      </c>
      <c r="H36" t="s">
        <v>163</v>
      </c>
      <c r="I36">
        <v>4000</v>
      </c>
      <c r="J36">
        <v>30808</v>
      </c>
      <c r="K36">
        <v>1981</v>
      </c>
      <c r="L36">
        <v>12</v>
      </c>
      <c r="M36" t="s">
        <v>164</v>
      </c>
      <c r="N36">
        <v>90411</v>
      </c>
      <c r="O36" t="s">
        <v>165</v>
      </c>
      <c r="P36" t="s">
        <v>179</v>
      </c>
      <c r="Q36" t="s">
        <v>166</v>
      </c>
      <c r="R36">
        <v>592</v>
      </c>
      <c r="S36" t="s">
        <v>267</v>
      </c>
      <c r="T36" t="s">
        <v>166</v>
      </c>
      <c r="U36" t="s">
        <v>273</v>
      </c>
      <c r="V36" t="s">
        <v>269</v>
      </c>
      <c r="X36" t="s">
        <v>270</v>
      </c>
      <c r="Y36">
        <v>10</v>
      </c>
      <c r="Z36" s="8">
        <v>42779</v>
      </c>
      <c r="AA36">
        <v>235537</v>
      </c>
      <c r="AB36" t="s">
        <v>197</v>
      </c>
      <c r="AC36">
        <v>140.72999999999999</v>
      </c>
      <c r="AD36" t="s">
        <v>171</v>
      </c>
      <c r="AE36">
        <v>2017</v>
      </c>
      <c r="AF36">
        <v>2</v>
      </c>
    </row>
    <row r="37" spans="1:32" x14ac:dyDescent="0.25">
      <c r="A37" t="s">
        <v>159</v>
      </c>
      <c r="B37" t="s">
        <v>274</v>
      </c>
      <c r="C37" s="8">
        <v>42780</v>
      </c>
      <c r="D37" s="8">
        <v>42787</v>
      </c>
      <c r="E37" t="s">
        <v>161</v>
      </c>
      <c r="F37">
        <v>71620</v>
      </c>
      <c r="G37" t="s">
        <v>209</v>
      </c>
      <c r="H37" t="s">
        <v>163</v>
      </c>
      <c r="I37">
        <v>4000</v>
      </c>
      <c r="J37">
        <v>30808</v>
      </c>
      <c r="K37">
        <v>1981</v>
      </c>
      <c r="L37">
        <v>12</v>
      </c>
      <c r="M37" t="s">
        <v>164</v>
      </c>
      <c r="N37">
        <v>90411</v>
      </c>
      <c r="O37" t="s">
        <v>165</v>
      </c>
      <c r="P37" t="s">
        <v>166</v>
      </c>
      <c r="Q37" t="s">
        <v>166</v>
      </c>
      <c r="R37">
        <v>8907</v>
      </c>
      <c r="S37" t="s">
        <v>260</v>
      </c>
      <c r="T37" t="s">
        <v>166</v>
      </c>
      <c r="U37" t="s">
        <v>275</v>
      </c>
      <c r="V37" t="s">
        <v>276</v>
      </c>
      <c r="X37" t="s">
        <v>277</v>
      </c>
      <c r="Y37">
        <v>8</v>
      </c>
      <c r="Z37" s="8">
        <v>42780</v>
      </c>
      <c r="AA37">
        <v>420100</v>
      </c>
      <c r="AB37" t="s">
        <v>197</v>
      </c>
      <c r="AC37">
        <v>251</v>
      </c>
      <c r="AD37" t="s">
        <v>171</v>
      </c>
      <c r="AE37">
        <v>2017</v>
      </c>
      <c r="AF37">
        <v>2</v>
      </c>
    </row>
    <row r="38" spans="1:32" x14ac:dyDescent="0.25">
      <c r="A38" t="s">
        <v>159</v>
      </c>
      <c r="B38" t="s">
        <v>278</v>
      </c>
      <c r="C38" s="8">
        <v>42780</v>
      </c>
      <c r="D38" s="8">
        <v>42787</v>
      </c>
      <c r="E38" t="s">
        <v>161</v>
      </c>
      <c r="F38">
        <v>74599</v>
      </c>
      <c r="G38" t="s">
        <v>173</v>
      </c>
      <c r="H38" t="s">
        <v>163</v>
      </c>
      <c r="I38">
        <v>4000</v>
      </c>
      <c r="J38">
        <v>30808</v>
      </c>
      <c r="K38">
        <v>1981</v>
      </c>
      <c r="L38">
        <v>12</v>
      </c>
      <c r="M38" t="s">
        <v>164</v>
      </c>
      <c r="N38">
        <v>90411</v>
      </c>
      <c r="O38" t="s">
        <v>165</v>
      </c>
      <c r="P38" t="s">
        <v>166</v>
      </c>
      <c r="Q38" t="s">
        <v>166</v>
      </c>
      <c r="R38">
        <v>8907</v>
      </c>
      <c r="S38" t="s">
        <v>260</v>
      </c>
      <c r="T38" t="s">
        <v>166</v>
      </c>
      <c r="U38" t="s">
        <v>215</v>
      </c>
      <c r="V38" t="s">
        <v>276</v>
      </c>
      <c r="X38" t="s">
        <v>277</v>
      </c>
      <c r="Y38">
        <v>9</v>
      </c>
      <c r="Z38" s="8">
        <v>42780</v>
      </c>
      <c r="AA38">
        <v>46160</v>
      </c>
      <c r="AB38" t="s">
        <v>197</v>
      </c>
      <c r="AC38">
        <v>27.58</v>
      </c>
      <c r="AD38" t="s">
        <v>171</v>
      </c>
      <c r="AE38">
        <v>2017</v>
      </c>
      <c r="AF38">
        <v>2</v>
      </c>
    </row>
    <row r="39" spans="1:32" x14ac:dyDescent="0.25">
      <c r="A39" t="s">
        <v>159</v>
      </c>
      <c r="B39" t="s">
        <v>279</v>
      </c>
      <c r="C39" s="8">
        <v>42780</v>
      </c>
      <c r="D39" s="8">
        <v>42787</v>
      </c>
      <c r="E39" t="s">
        <v>161</v>
      </c>
      <c r="F39">
        <v>74599</v>
      </c>
      <c r="G39" t="s">
        <v>173</v>
      </c>
      <c r="H39" t="s">
        <v>163</v>
      </c>
      <c r="I39">
        <v>4000</v>
      </c>
      <c r="J39">
        <v>30808</v>
      </c>
      <c r="K39">
        <v>1981</v>
      </c>
      <c r="L39">
        <v>12</v>
      </c>
      <c r="M39" t="s">
        <v>164</v>
      </c>
      <c r="N39">
        <v>90411</v>
      </c>
      <c r="O39" t="s">
        <v>165</v>
      </c>
      <c r="P39" t="s">
        <v>166</v>
      </c>
      <c r="Q39" t="s">
        <v>166</v>
      </c>
      <c r="R39">
        <v>8907</v>
      </c>
      <c r="S39" t="s">
        <v>260</v>
      </c>
      <c r="T39" t="s">
        <v>166</v>
      </c>
      <c r="U39" t="s">
        <v>217</v>
      </c>
      <c r="V39" t="s">
        <v>276</v>
      </c>
      <c r="X39" t="s">
        <v>277</v>
      </c>
      <c r="Y39">
        <v>10</v>
      </c>
      <c r="Z39" s="8">
        <v>42780</v>
      </c>
      <c r="AA39">
        <v>36871</v>
      </c>
      <c r="AB39" t="s">
        <v>197</v>
      </c>
      <c r="AC39">
        <v>22.03</v>
      </c>
      <c r="AD39" t="s">
        <v>171</v>
      </c>
      <c r="AE39">
        <v>2017</v>
      </c>
      <c r="AF39">
        <v>2</v>
      </c>
    </row>
    <row r="40" spans="1:32" x14ac:dyDescent="0.25">
      <c r="A40" t="s">
        <v>159</v>
      </c>
      <c r="B40" t="s">
        <v>280</v>
      </c>
      <c r="C40" s="8">
        <v>42781</v>
      </c>
      <c r="D40" s="8">
        <v>42787</v>
      </c>
      <c r="E40" t="s">
        <v>161</v>
      </c>
      <c r="F40">
        <v>71620</v>
      </c>
      <c r="G40" t="s">
        <v>209</v>
      </c>
      <c r="H40" t="s">
        <v>163</v>
      </c>
      <c r="I40">
        <v>4000</v>
      </c>
      <c r="J40">
        <v>30808</v>
      </c>
      <c r="K40">
        <v>1981</v>
      </c>
      <c r="L40">
        <v>12</v>
      </c>
      <c r="M40" t="s">
        <v>164</v>
      </c>
      <c r="N40">
        <v>90411</v>
      </c>
      <c r="O40" t="s">
        <v>165</v>
      </c>
      <c r="P40" t="s">
        <v>166</v>
      </c>
      <c r="Q40" t="s">
        <v>166</v>
      </c>
      <c r="R40">
        <v>4559</v>
      </c>
      <c r="S40" t="s">
        <v>281</v>
      </c>
      <c r="T40" t="s">
        <v>166</v>
      </c>
      <c r="U40" t="s">
        <v>282</v>
      </c>
      <c r="V40" t="s">
        <v>283</v>
      </c>
      <c r="X40" t="s">
        <v>284</v>
      </c>
      <c r="Y40">
        <v>13</v>
      </c>
      <c r="Z40" s="8">
        <v>42781</v>
      </c>
      <c r="AA40">
        <v>420100</v>
      </c>
      <c r="AB40" t="s">
        <v>197</v>
      </c>
      <c r="AC40">
        <v>251</v>
      </c>
      <c r="AD40" t="s">
        <v>171</v>
      </c>
      <c r="AE40">
        <v>2017</v>
      </c>
      <c r="AF40">
        <v>2</v>
      </c>
    </row>
    <row r="41" spans="1:32" x14ac:dyDescent="0.25">
      <c r="A41" t="s">
        <v>159</v>
      </c>
      <c r="B41" t="s">
        <v>285</v>
      </c>
      <c r="C41" s="8">
        <v>42781</v>
      </c>
      <c r="D41" s="8">
        <v>42787</v>
      </c>
      <c r="E41" t="s">
        <v>161</v>
      </c>
      <c r="F41">
        <v>74599</v>
      </c>
      <c r="G41" t="s">
        <v>173</v>
      </c>
      <c r="H41" t="s">
        <v>163</v>
      </c>
      <c r="I41">
        <v>4000</v>
      </c>
      <c r="J41">
        <v>30808</v>
      </c>
      <c r="K41">
        <v>1981</v>
      </c>
      <c r="L41">
        <v>12</v>
      </c>
      <c r="M41" t="s">
        <v>164</v>
      </c>
      <c r="N41">
        <v>90411</v>
      </c>
      <c r="O41" t="s">
        <v>165</v>
      </c>
      <c r="P41" t="s">
        <v>166</v>
      </c>
      <c r="Q41" t="s">
        <v>166</v>
      </c>
      <c r="R41">
        <v>4559</v>
      </c>
      <c r="S41" t="s">
        <v>281</v>
      </c>
      <c r="T41" t="s">
        <v>166</v>
      </c>
      <c r="U41" t="s">
        <v>286</v>
      </c>
      <c r="V41" t="s">
        <v>283</v>
      </c>
      <c r="X41" t="s">
        <v>284</v>
      </c>
      <c r="Y41">
        <v>15</v>
      </c>
      <c r="Z41" s="8">
        <v>42781</v>
      </c>
      <c r="AA41">
        <v>46160</v>
      </c>
      <c r="AB41" t="s">
        <v>197</v>
      </c>
      <c r="AC41">
        <v>27.58</v>
      </c>
      <c r="AD41" t="s">
        <v>171</v>
      </c>
      <c r="AE41">
        <v>2017</v>
      </c>
      <c r="AF41">
        <v>2</v>
      </c>
    </row>
    <row r="42" spans="1:32" x14ac:dyDescent="0.25">
      <c r="A42" t="s">
        <v>159</v>
      </c>
      <c r="B42" t="s">
        <v>287</v>
      </c>
      <c r="C42" s="8">
        <v>42781</v>
      </c>
      <c r="D42" s="8">
        <v>42787</v>
      </c>
      <c r="E42" t="s">
        <v>161</v>
      </c>
      <c r="F42">
        <v>74599</v>
      </c>
      <c r="G42" t="s">
        <v>173</v>
      </c>
      <c r="H42" t="s">
        <v>163</v>
      </c>
      <c r="I42">
        <v>4000</v>
      </c>
      <c r="J42">
        <v>30808</v>
      </c>
      <c r="K42">
        <v>1981</v>
      </c>
      <c r="L42">
        <v>12</v>
      </c>
      <c r="M42" t="s">
        <v>164</v>
      </c>
      <c r="N42">
        <v>90411</v>
      </c>
      <c r="O42" t="s">
        <v>165</v>
      </c>
      <c r="P42" t="s">
        <v>166</v>
      </c>
      <c r="Q42" t="s">
        <v>166</v>
      </c>
      <c r="R42">
        <v>4559</v>
      </c>
      <c r="S42" t="s">
        <v>281</v>
      </c>
      <c r="T42" t="s">
        <v>166</v>
      </c>
      <c r="U42" t="s">
        <v>217</v>
      </c>
      <c r="V42" t="s">
        <v>283</v>
      </c>
      <c r="X42" t="s">
        <v>284</v>
      </c>
      <c r="Y42">
        <v>16</v>
      </c>
      <c r="Z42" s="8">
        <v>42781</v>
      </c>
      <c r="AA42">
        <v>36871</v>
      </c>
      <c r="AB42" t="s">
        <v>197</v>
      </c>
      <c r="AC42">
        <v>22.03</v>
      </c>
      <c r="AD42" t="s">
        <v>171</v>
      </c>
      <c r="AE42">
        <v>2017</v>
      </c>
      <c r="AF42">
        <v>2</v>
      </c>
    </row>
    <row r="43" spans="1:32" x14ac:dyDescent="0.25">
      <c r="A43" t="s">
        <v>159</v>
      </c>
      <c r="B43" t="s">
        <v>288</v>
      </c>
      <c r="C43" s="8">
        <v>42786</v>
      </c>
      <c r="D43" s="8">
        <v>42789</v>
      </c>
      <c r="E43" t="s">
        <v>161</v>
      </c>
      <c r="F43">
        <v>71620</v>
      </c>
      <c r="G43" t="s">
        <v>209</v>
      </c>
      <c r="H43" t="s">
        <v>163</v>
      </c>
      <c r="I43">
        <v>4000</v>
      </c>
      <c r="J43">
        <v>30808</v>
      </c>
      <c r="K43">
        <v>1981</v>
      </c>
      <c r="L43">
        <v>12</v>
      </c>
      <c r="M43" t="s">
        <v>164</v>
      </c>
      <c r="N43">
        <v>90411</v>
      </c>
      <c r="O43" t="s">
        <v>165</v>
      </c>
      <c r="P43" t="s">
        <v>166</v>
      </c>
      <c r="Q43" t="s">
        <v>166</v>
      </c>
      <c r="R43">
        <v>1164</v>
      </c>
      <c r="S43" t="s">
        <v>253</v>
      </c>
      <c r="T43" t="s">
        <v>166</v>
      </c>
      <c r="U43" t="s">
        <v>289</v>
      </c>
      <c r="V43" t="s">
        <v>290</v>
      </c>
      <c r="X43" t="s">
        <v>291</v>
      </c>
      <c r="Y43">
        <v>9</v>
      </c>
      <c r="Z43" s="8">
        <v>42786</v>
      </c>
      <c r="AA43">
        <v>336000</v>
      </c>
      <c r="AB43" t="s">
        <v>197</v>
      </c>
      <c r="AC43">
        <v>200.75</v>
      </c>
      <c r="AD43" t="s">
        <v>171</v>
      </c>
      <c r="AE43">
        <v>2017</v>
      </c>
      <c r="AF43">
        <v>2</v>
      </c>
    </row>
    <row r="44" spans="1:32" x14ac:dyDescent="0.25">
      <c r="A44" t="s">
        <v>159</v>
      </c>
      <c r="B44" t="s">
        <v>292</v>
      </c>
      <c r="C44" s="8">
        <v>42786</v>
      </c>
      <c r="D44" s="8">
        <v>42789</v>
      </c>
      <c r="E44" t="s">
        <v>161</v>
      </c>
      <c r="F44">
        <v>74599</v>
      </c>
      <c r="G44" t="s">
        <v>173</v>
      </c>
      <c r="H44" t="s">
        <v>163</v>
      </c>
      <c r="I44">
        <v>4000</v>
      </c>
      <c r="J44">
        <v>30808</v>
      </c>
      <c r="K44">
        <v>1981</v>
      </c>
      <c r="L44">
        <v>12</v>
      </c>
      <c r="M44" t="s">
        <v>164</v>
      </c>
      <c r="N44">
        <v>90411</v>
      </c>
      <c r="O44" t="s">
        <v>165</v>
      </c>
      <c r="P44" t="s">
        <v>166</v>
      </c>
      <c r="Q44" t="s">
        <v>166</v>
      </c>
      <c r="R44">
        <v>1164</v>
      </c>
      <c r="S44" t="s">
        <v>253</v>
      </c>
      <c r="T44" t="s">
        <v>166</v>
      </c>
      <c r="U44" t="s">
        <v>293</v>
      </c>
      <c r="V44" t="s">
        <v>290</v>
      </c>
      <c r="X44" t="s">
        <v>291</v>
      </c>
      <c r="Y44">
        <v>11</v>
      </c>
      <c r="Z44" s="8">
        <v>42786</v>
      </c>
      <c r="AA44">
        <v>46160</v>
      </c>
      <c r="AB44" t="s">
        <v>197</v>
      </c>
      <c r="AC44">
        <v>27.58</v>
      </c>
      <c r="AD44" t="s">
        <v>171</v>
      </c>
      <c r="AE44">
        <v>2017</v>
      </c>
      <c r="AF44">
        <v>2</v>
      </c>
    </row>
    <row r="45" spans="1:32" x14ac:dyDescent="0.25">
      <c r="A45" t="s">
        <v>159</v>
      </c>
      <c r="B45" t="s">
        <v>294</v>
      </c>
      <c r="C45" s="8">
        <v>42786</v>
      </c>
      <c r="D45" s="8">
        <v>42789</v>
      </c>
      <c r="E45" t="s">
        <v>161</v>
      </c>
      <c r="F45">
        <v>71620</v>
      </c>
      <c r="G45" t="s">
        <v>209</v>
      </c>
      <c r="H45" t="s">
        <v>163</v>
      </c>
      <c r="I45">
        <v>4000</v>
      </c>
      <c r="J45">
        <v>30808</v>
      </c>
      <c r="K45">
        <v>1981</v>
      </c>
      <c r="L45">
        <v>12</v>
      </c>
      <c r="M45" t="s">
        <v>164</v>
      </c>
      <c r="N45">
        <v>90411</v>
      </c>
      <c r="O45" t="s">
        <v>165</v>
      </c>
      <c r="P45" t="s">
        <v>166</v>
      </c>
      <c r="Q45" t="s">
        <v>166</v>
      </c>
      <c r="R45">
        <v>8907</v>
      </c>
      <c r="S45" t="s">
        <v>260</v>
      </c>
      <c r="T45" t="s">
        <v>166</v>
      </c>
      <c r="U45" t="s">
        <v>295</v>
      </c>
      <c r="V45" t="s">
        <v>296</v>
      </c>
      <c r="X45" t="s">
        <v>291</v>
      </c>
      <c r="Y45">
        <v>10</v>
      </c>
      <c r="Z45" s="8">
        <v>42786</v>
      </c>
      <c r="AA45">
        <v>336000</v>
      </c>
      <c r="AB45" t="s">
        <v>197</v>
      </c>
      <c r="AC45">
        <v>200.75</v>
      </c>
      <c r="AD45" t="s">
        <v>171</v>
      </c>
      <c r="AE45">
        <v>2017</v>
      </c>
      <c r="AF45">
        <v>2</v>
      </c>
    </row>
    <row r="46" spans="1:32" x14ac:dyDescent="0.25">
      <c r="A46" t="s">
        <v>159</v>
      </c>
      <c r="B46" t="s">
        <v>297</v>
      </c>
      <c r="C46" s="8">
        <v>42786</v>
      </c>
      <c r="D46" s="8">
        <v>42789</v>
      </c>
      <c r="E46" t="s">
        <v>161</v>
      </c>
      <c r="F46">
        <v>74599</v>
      </c>
      <c r="G46" t="s">
        <v>173</v>
      </c>
      <c r="H46" t="s">
        <v>163</v>
      </c>
      <c r="I46">
        <v>4000</v>
      </c>
      <c r="J46">
        <v>30808</v>
      </c>
      <c r="K46">
        <v>1981</v>
      </c>
      <c r="L46">
        <v>12</v>
      </c>
      <c r="M46" t="s">
        <v>164</v>
      </c>
      <c r="N46">
        <v>90411</v>
      </c>
      <c r="O46" t="s">
        <v>165</v>
      </c>
      <c r="P46" t="s">
        <v>166</v>
      </c>
      <c r="Q46" t="s">
        <v>166</v>
      </c>
      <c r="R46">
        <v>8907</v>
      </c>
      <c r="S46" t="s">
        <v>260</v>
      </c>
      <c r="T46" t="s">
        <v>166</v>
      </c>
      <c r="U46" t="s">
        <v>215</v>
      </c>
      <c r="V46" t="s">
        <v>296</v>
      </c>
      <c r="X46" t="s">
        <v>291</v>
      </c>
      <c r="Y46">
        <v>12</v>
      </c>
      <c r="Z46" s="8">
        <v>42786</v>
      </c>
      <c r="AA46">
        <v>46160</v>
      </c>
      <c r="AB46" t="s">
        <v>197</v>
      </c>
      <c r="AC46">
        <v>27.58</v>
      </c>
      <c r="AD46" t="s">
        <v>171</v>
      </c>
      <c r="AE46">
        <v>2017</v>
      </c>
      <c r="AF46">
        <v>2</v>
      </c>
    </row>
    <row r="47" spans="1:32" x14ac:dyDescent="0.25">
      <c r="A47" t="s">
        <v>159</v>
      </c>
      <c r="B47" t="s">
        <v>298</v>
      </c>
      <c r="C47" s="8">
        <v>42787</v>
      </c>
      <c r="D47" s="8">
        <v>42788</v>
      </c>
      <c r="E47" t="s">
        <v>161</v>
      </c>
      <c r="F47">
        <v>71605</v>
      </c>
      <c r="G47" t="s">
        <v>299</v>
      </c>
      <c r="H47" t="s">
        <v>163</v>
      </c>
      <c r="I47">
        <v>4000</v>
      </c>
      <c r="J47">
        <v>30808</v>
      </c>
      <c r="K47">
        <v>1981</v>
      </c>
      <c r="L47">
        <v>12</v>
      </c>
      <c r="M47" t="s">
        <v>164</v>
      </c>
      <c r="N47">
        <v>90411</v>
      </c>
      <c r="O47" t="s">
        <v>165</v>
      </c>
      <c r="P47" t="s">
        <v>179</v>
      </c>
      <c r="Q47" t="s">
        <v>166</v>
      </c>
      <c r="R47">
        <v>3493</v>
      </c>
      <c r="S47" t="s">
        <v>300</v>
      </c>
      <c r="T47" t="s">
        <v>166</v>
      </c>
      <c r="U47" t="s">
        <v>301</v>
      </c>
      <c r="V47" t="s">
        <v>302</v>
      </c>
      <c r="X47" t="s">
        <v>303</v>
      </c>
      <c r="Y47">
        <v>25</v>
      </c>
      <c r="Z47" s="8">
        <v>42787</v>
      </c>
      <c r="AA47">
        <v>580</v>
      </c>
      <c r="AB47" t="s">
        <v>170</v>
      </c>
      <c r="AC47">
        <v>580</v>
      </c>
      <c r="AD47" t="s">
        <v>171</v>
      </c>
      <c r="AE47">
        <v>2017</v>
      </c>
      <c r="AF47">
        <v>2</v>
      </c>
    </row>
    <row r="48" spans="1:32" x14ac:dyDescent="0.25">
      <c r="A48" t="s">
        <v>159</v>
      </c>
      <c r="B48" t="s">
        <v>304</v>
      </c>
      <c r="C48" s="8">
        <v>42787</v>
      </c>
      <c r="D48" s="8">
        <v>42788</v>
      </c>
      <c r="E48" t="s">
        <v>161</v>
      </c>
      <c r="F48">
        <v>74599</v>
      </c>
      <c r="G48" t="s">
        <v>173</v>
      </c>
      <c r="H48" t="s">
        <v>163</v>
      </c>
      <c r="I48">
        <v>4000</v>
      </c>
      <c r="J48">
        <v>30808</v>
      </c>
      <c r="K48">
        <v>1981</v>
      </c>
      <c r="L48">
        <v>12</v>
      </c>
      <c r="M48" t="s">
        <v>164</v>
      </c>
      <c r="N48">
        <v>90411</v>
      </c>
      <c r="O48" t="s">
        <v>165</v>
      </c>
      <c r="P48" t="s">
        <v>179</v>
      </c>
      <c r="Q48" t="s">
        <v>166</v>
      </c>
      <c r="R48">
        <v>3493</v>
      </c>
      <c r="S48" t="s">
        <v>300</v>
      </c>
      <c r="T48" t="s">
        <v>166</v>
      </c>
      <c r="U48" t="s">
        <v>174</v>
      </c>
      <c r="V48" t="s">
        <v>302</v>
      </c>
      <c r="X48" t="s">
        <v>303</v>
      </c>
      <c r="Y48">
        <v>29</v>
      </c>
      <c r="Z48" s="8">
        <v>42787</v>
      </c>
      <c r="AA48">
        <v>27.58</v>
      </c>
      <c r="AB48" t="s">
        <v>170</v>
      </c>
      <c r="AC48">
        <v>27.58</v>
      </c>
      <c r="AD48" t="s">
        <v>171</v>
      </c>
      <c r="AE48">
        <v>2017</v>
      </c>
      <c r="AF48">
        <v>2</v>
      </c>
    </row>
    <row r="49" spans="1:32" x14ac:dyDescent="0.25">
      <c r="A49" t="s">
        <v>159</v>
      </c>
      <c r="B49" t="s">
        <v>305</v>
      </c>
      <c r="C49" s="8">
        <v>42787</v>
      </c>
      <c r="D49" s="8">
        <v>42788</v>
      </c>
      <c r="E49" t="s">
        <v>161</v>
      </c>
      <c r="F49">
        <v>74599</v>
      </c>
      <c r="G49" t="s">
        <v>173</v>
      </c>
      <c r="H49" t="s">
        <v>163</v>
      </c>
      <c r="I49">
        <v>4000</v>
      </c>
      <c r="J49">
        <v>30808</v>
      </c>
      <c r="K49">
        <v>1981</v>
      </c>
      <c r="L49">
        <v>12</v>
      </c>
      <c r="M49" t="s">
        <v>164</v>
      </c>
      <c r="N49">
        <v>90411</v>
      </c>
      <c r="O49" t="s">
        <v>165</v>
      </c>
      <c r="P49" t="s">
        <v>179</v>
      </c>
      <c r="Q49" t="s">
        <v>166</v>
      </c>
      <c r="R49">
        <v>3493</v>
      </c>
      <c r="S49" t="s">
        <v>300</v>
      </c>
      <c r="T49" t="s">
        <v>166</v>
      </c>
      <c r="U49" t="s">
        <v>189</v>
      </c>
      <c r="V49" t="s">
        <v>302</v>
      </c>
      <c r="X49" t="s">
        <v>303</v>
      </c>
      <c r="Y49">
        <v>30</v>
      </c>
      <c r="Z49" s="8">
        <v>42787</v>
      </c>
      <c r="AA49">
        <v>35.18</v>
      </c>
      <c r="AB49" t="s">
        <v>170</v>
      </c>
      <c r="AC49">
        <v>35.18</v>
      </c>
      <c r="AD49" t="s">
        <v>171</v>
      </c>
      <c r="AE49">
        <v>2017</v>
      </c>
      <c r="AF49">
        <v>2</v>
      </c>
    </row>
    <row r="50" spans="1:32" x14ac:dyDescent="0.25">
      <c r="A50" t="s">
        <v>306</v>
      </c>
      <c r="B50" t="s">
        <v>307</v>
      </c>
      <c r="C50" s="8">
        <v>42747</v>
      </c>
      <c r="D50" s="8">
        <v>42747</v>
      </c>
      <c r="E50" t="s">
        <v>161</v>
      </c>
      <c r="F50">
        <v>74599</v>
      </c>
      <c r="G50" t="s">
        <v>308</v>
      </c>
      <c r="H50" t="s">
        <v>163</v>
      </c>
      <c r="I50">
        <v>4000</v>
      </c>
      <c r="J50">
        <v>30808</v>
      </c>
      <c r="K50">
        <v>1981</v>
      </c>
      <c r="L50">
        <v>12</v>
      </c>
      <c r="M50" t="s">
        <v>164</v>
      </c>
      <c r="N50">
        <v>90411</v>
      </c>
      <c r="O50" t="s">
        <v>192</v>
      </c>
      <c r="P50" t="s">
        <v>309</v>
      </c>
      <c r="U50" t="s">
        <v>310</v>
      </c>
      <c r="V50" t="s">
        <v>308</v>
      </c>
      <c r="X50">
        <v>6826699</v>
      </c>
      <c r="Y50">
        <v>1</v>
      </c>
      <c r="Z50" s="8">
        <v>42747</v>
      </c>
      <c r="AA50">
        <v>46.72</v>
      </c>
      <c r="AB50" t="s">
        <v>170</v>
      </c>
      <c r="AC50">
        <v>46.72</v>
      </c>
      <c r="AD50" t="s">
        <v>311</v>
      </c>
      <c r="AE50">
        <v>2017</v>
      </c>
      <c r="AF50">
        <v>1</v>
      </c>
    </row>
    <row r="51" spans="1:32" x14ac:dyDescent="0.25">
      <c r="A51" t="s">
        <v>306</v>
      </c>
      <c r="B51" t="s">
        <v>312</v>
      </c>
      <c r="C51" s="8">
        <v>42747</v>
      </c>
      <c r="D51" s="8">
        <v>42747</v>
      </c>
      <c r="E51" t="s">
        <v>161</v>
      </c>
      <c r="F51">
        <v>74599</v>
      </c>
      <c r="G51" t="s">
        <v>308</v>
      </c>
      <c r="H51" t="s">
        <v>163</v>
      </c>
      <c r="I51">
        <v>4000</v>
      </c>
      <c r="J51">
        <v>30808</v>
      </c>
      <c r="K51">
        <v>1981</v>
      </c>
      <c r="L51">
        <v>12</v>
      </c>
      <c r="M51" t="s">
        <v>164</v>
      </c>
      <c r="N51">
        <v>90411</v>
      </c>
      <c r="O51" t="s">
        <v>192</v>
      </c>
      <c r="P51" t="s">
        <v>309</v>
      </c>
      <c r="U51" t="s">
        <v>310</v>
      </c>
      <c r="V51" t="s">
        <v>308</v>
      </c>
      <c r="X51">
        <v>6826699</v>
      </c>
      <c r="Y51">
        <v>10</v>
      </c>
      <c r="Z51" s="8">
        <v>42747</v>
      </c>
      <c r="AA51">
        <v>210.24</v>
      </c>
      <c r="AB51" t="s">
        <v>170</v>
      </c>
      <c r="AC51">
        <v>210.24</v>
      </c>
      <c r="AD51" t="s">
        <v>311</v>
      </c>
      <c r="AE51">
        <v>2017</v>
      </c>
      <c r="AF51">
        <v>1</v>
      </c>
    </row>
    <row r="52" spans="1:32" x14ac:dyDescent="0.25">
      <c r="A52" t="s">
        <v>306</v>
      </c>
      <c r="B52" t="s">
        <v>313</v>
      </c>
      <c r="C52" s="8">
        <v>42747</v>
      </c>
      <c r="D52" s="8">
        <v>42760</v>
      </c>
      <c r="E52" t="s">
        <v>161</v>
      </c>
      <c r="F52">
        <v>74599</v>
      </c>
      <c r="G52" t="s">
        <v>308</v>
      </c>
      <c r="H52" t="s">
        <v>163</v>
      </c>
      <c r="I52">
        <v>4000</v>
      </c>
      <c r="J52">
        <v>30801</v>
      </c>
      <c r="K52">
        <v>1981</v>
      </c>
      <c r="L52">
        <v>12</v>
      </c>
      <c r="M52" t="s">
        <v>164</v>
      </c>
      <c r="N52">
        <v>90411</v>
      </c>
      <c r="O52" t="s">
        <v>314</v>
      </c>
      <c r="P52" t="s">
        <v>309</v>
      </c>
      <c r="U52" t="s">
        <v>315</v>
      </c>
      <c r="V52" t="s">
        <v>308</v>
      </c>
      <c r="X52">
        <v>6826704</v>
      </c>
      <c r="Y52">
        <v>1</v>
      </c>
      <c r="Z52" s="8">
        <v>42747</v>
      </c>
      <c r="AA52">
        <v>336.62</v>
      </c>
      <c r="AB52" t="s">
        <v>170</v>
      </c>
      <c r="AC52">
        <v>336.62</v>
      </c>
      <c r="AD52" t="s">
        <v>311</v>
      </c>
      <c r="AE52">
        <v>2017</v>
      </c>
      <c r="AF52">
        <v>1</v>
      </c>
    </row>
    <row r="53" spans="1:32" x14ac:dyDescent="0.25">
      <c r="A53" t="s">
        <v>306</v>
      </c>
      <c r="B53" t="s">
        <v>316</v>
      </c>
      <c r="C53" s="8">
        <v>42747</v>
      </c>
      <c r="D53" s="8">
        <v>42760</v>
      </c>
      <c r="E53" t="s">
        <v>161</v>
      </c>
      <c r="F53">
        <v>74599</v>
      </c>
      <c r="G53" t="s">
        <v>308</v>
      </c>
      <c r="H53" t="s">
        <v>163</v>
      </c>
      <c r="I53">
        <v>4000</v>
      </c>
      <c r="J53">
        <v>30808</v>
      </c>
      <c r="K53">
        <v>1981</v>
      </c>
      <c r="L53">
        <v>12</v>
      </c>
      <c r="M53" t="s">
        <v>164</v>
      </c>
      <c r="N53">
        <v>90411</v>
      </c>
      <c r="O53" t="s">
        <v>165</v>
      </c>
      <c r="P53" t="s">
        <v>309</v>
      </c>
      <c r="U53" t="s">
        <v>315</v>
      </c>
      <c r="V53" t="s">
        <v>308</v>
      </c>
      <c r="X53">
        <v>6826704</v>
      </c>
      <c r="Y53">
        <v>12</v>
      </c>
      <c r="Z53" s="8">
        <v>42747</v>
      </c>
      <c r="AA53">
        <v>3366.2</v>
      </c>
      <c r="AB53" t="s">
        <v>170</v>
      </c>
      <c r="AC53">
        <v>3366.2</v>
      </c>
      <c r="AD53" t="s">
        <v>311</v>
      </c>
      <c r="AE53">
        <v>2017</v>
      </c>
      <c r="AF53">
        <v>1</v>
      </c>
    </row>
    <row r="54" spans="1:32" x14ac:dyDescent="0.25">
      <c r="A54" t="s">
        <v>306</v>
      </c>
      <c r="B54" t="s">
        <v>317</v>
      </c>
      <c r="C54" s="8">
        <v>42759</v>
      </c>
      <c r="D54" s="8">
        <v>42780</v>
      </c>
      <c r="E54" t="s">
        <v>161</v>
      </c>
      <c r="F54">
        <v>18099</v>
      </c>
      <c r="G54" t="s">
        <v>318</v>
      </c>
      <c r="H54" t="s">
        <v>163</v>
      </c>
      <c r="I54">
        <v>4000</v>
      </c>
      <c r="J54">
        <v>30808</v>
      </c>
      <c r="K54">
        <v>1981</v>
      </c>
      <c r="L54">
        <v>12</v>
      </c>
      <c r="M54" t="s">
        <v>164</v>
      </c>
      <c r="N54">
        <v>90411</v>
      </c>
      <c r="O54" t="s">
        <v>192</v>
      </c>
      <c r="P54" t="s">
        <v>309</v>
      </c>
      <c r="U54" t="s">
        <v>319</v>
      </c>
      <c r="V54" t="s">
        <v>320</v>
      </c>
      <c r="X54">
        <v>6863346</v>
      </c>
      <c r="Y54">
        <v>1</v>
      </c>
      <c r="Z54" s="8">
        <v>42759</v>
      </c>
      <c r="AA54">
        <v>1592.54</v>
      </c>
      <c r="AB54" t="s">
        <v>170</v>
      </c>
      <c r="AC54">
        <v>1592.54</v>
      </c>
      <c r="AD54" t="s">
        <v>321</v>
      </c>
      <c r="AE54">
        <v>2017</v>
      </c>
      <c r="AF54">
        <v>1</v>
      </c>
    </row>
    <row r="55" spans="1:32" x14ac:dyDescent="0.25">
      <c r="A55" t="s">
        <v>306</v>
      </c>
      <c r="B55" t="s">
        <v>322</v>
      </c>
      <c r="C55" s="8">
        <v>42759</v>
      </c>
      <c r="D55" s="8">
        <v>42780</v>
      </c>
      <c r="E55" t="s">
        <v>161</v>
      </c>
      <c r="F55">
        <v>18099</v>
      </c>
      <c r="G55" t="s">
        <v>318</v>
      </c>
      <c r="H55" t="s">
        <v>163</v>
      </c>
      <c r="I55">
        <v>4000</v>
      </c>
      <c r="J55">
        <v>30808</v>
      </c>
      <c r="K55">
        <v>1981</v>
      </c>
      <c r="L55">
        <v>12</v>
      </c>
      <c r="M55" t="s">
        <v>164</v>
      </c>
      <c r="N55">
        <v>90411</v>
      </c>
      <c r="O55" t="s">
        <v>192</v>
      </c>
      <c r="P55" t="s">
        <v>309</v>
      </c>
      <c r="U55" t="s">
        <v>323</v>
      </c>
      <c r="V55" t="s">
        <v>320</v>
      </c>
      <c r="X55">
        <v>6869960</v>
      </c>
      <c r="Y55">
        <v>1</v>
      </c>
      <c r="Z55" s="8">
        <v>42759</v>
      </c>
      <c r="AA55">
        <v>-1592.54</v>
      </c>
      <c r="AB55" t="s">
        <v>170</v>
      </c>
      <c r="AC55">
        <v>-1592.54</v>
      </c>
      <c r="AD55" t="s">
        <v>321</v>
      </c>
      <c r="AE55">
        <v>2017</v>
      </c>
      <c r="AF55">
        <v>1</v>
      </c>
    </row>
    <row r="56" spans="1:32" x14ac:dyDescent="0.25">
      <c r="A56" t="s">
        <v>306</v>
      </c>
      <c r="B56" t="s">
        <v>324</v>
      </c>
      <c r="C56" s="8">
        <v>42736</v>
      </c>
      <c r="D56" s="8">
        <v>42781</v>
      </c>
      <c r="E56" t="s">
        <v>161</v>
      </c>
      <c r="F56">
        <v>72445</v>
      </c>
      <c r="G56" t="s">
        <v>325</v>
      </c>
      <c r="H56" t="s">
        <v>163</v>
      </c>
      <c r="I56">
        <v>4000</v>
      </c>
      <c r="J56">
        <v>30808</v>
      </c>
      <c r="K56">
        <v>1981</v>
      </c>
      <c r="L56">
        <v>12</v>
      </c>
      <c r="M56" t="s">
        <v>164</v>
      </c>
      <c r="N56">
        <v>90411</v>
      </c>
      <c r="O56" t="s">
        <v>165</v>
      </c>
      <c r="P56" t="s">
        <v>326</v>
      </c>
      <c r="U56" t="s">
        <v>327</v>
      </c>
      <c r="V56" t="s">
        <v>328</v>
      </c>
      <c r="X56">
        <v>6871588</v>
      </c>
      <c r="Y56">
        <v>2</v>
      </c>
      <c r="Z56" s="8">
        <v>42736</v>
      </c>
      <c r="AA56">
        <v>83.32</v>
      </c>
      <c r="AB56" t="s">
        <v>170</v>
      </c>
      <c r="AC56">
        <v>83.32</v>
      </c>
      <c r="AD56" t="s">
        <v>8</v>
      </c>
      <c r="AE56">
        <v>2017</v>
      </c>
      <c r="AF56">
        <v>1</v>
      </c>
    </row>
    <row r="57" spans="1:32" x14ac:dyDescent="0.25">
      <c r="A57" t="s">
        <v>306</v>
      </c>
      <c r="B57" t="s">
        <v>329</v>
      </c>
      <c r="C57" s="8">
        <v>42736</v>
      </c>
      <c r="D57" s="8">
        <v>42781</v>
      </c>
      <c r="E57" t="s">
        <v>161</v>
      </c>
      <c r="F57">
        <v>21035</v>
      </c>
      <c r="G57" t="s">
        <v>330</v>
      </c>
      <c r="H57" t="s">
        <v>163</v>
      </c>
      <c r="I57">
        <v>4000</v>
      </c>
      <c r="J57">
        <v>30808</v>
      </c>
      <c r="K57">
        <v>1981</v>
      </c>
      <c r="L57">
        <v>12</v>
      </c>
      <c r="M57" t="s">
        <v>164</v>
      </c>
      <c r="N57">
        <v>90411</v>
      </c>
      <c r="O57" t="s">
        <v>165</v>
      </c>
      <c r="P57" t="s">
        <v>326</v>
      </c>
      <c r="U57" t="s">
        <v>327</v>
      </c>
      <c r="V57" t="s">
        <v>328</v>
      </c>
      <c r="X57">
        <v>6871588</v>
      </c>
      <c r="Y57">
        <v>774</v>
      </c>
      <c r="Z57" s="8">
        <v>42736</v>
      </c>
      <c r="AA57">
        <v>-83.32</v>
      </c>
      <c r="AB57" t="s">
        <v>170</v>
      </c>
      <c r="AC57">
        <v>-83.32</v>
      </c>
      <c r="AD57" t="s">
        <v>8</v>
      </c>
      <c r="AE57">
        <v>2017</v>
      </c>
      <c r="AF57">
        <v>1</v>
      </c>
    </row>
    <row r="58" spans="1:32" x14ac:dyDescent="0.25">
      <c r="A58" t="s">
        <v>306</v>
      </c>
      <c r="B58" t="s">
        <v>331</v>
      </c>
      <c r="C58" s="8">
        <v>42759</v>
      </c>
      <c r="D58" s="8">
        <v>42782</v>
      </c>
      <c r="E58" t="s">
        <v>161</v>
      </c>
      <c r="F58">
        <v>18130</v>
      </c>
      <c r="G58" t="s">
        <v>332</v>
      </c>
      <c r="H58" t="s">
        <v>163</v>
      </c>
      <c r="I58">
        <v>4000</v>
      </c>
      <c r="J58">
        <v>30808</v>
      </c>
      <c r="K58">
        <v>1981</v>
      </c>
      <c r="L58">
        <v>12</v>
      </c>
      <c r="M58" t="s">
        <v>166</v>
      </c>
      <c r="N58">
        <v>90411</v>
      </c>
      <c r="O58" t="s">
        <v>166</v>
      </c>
      <c r="P58" t="s">
        <v>166</v>
      </c>
      <c r="U58" t="s">
        <v>333</v>
      </c>
      <c r="V58">
        <v>1639</v>
      </c>
      <c r="X58" t="s">
        <v>334</v>
      </c>
      <c r="Y58">
        <v>6</v>
      </c>
      <c r="Z58" s="8">
        <v>42759</v>
      </c>
      <c r="AA58">
        <v>2066</v>
      </c>
      <c r="AB58" t="s">
        <v>170</v>
      </c>
      <c r="AC58">
        <v>2066</v>
      </c>
      <c r="AD58" t="s">
        <v>335</v>
      </c>
      <c r="AE58">
        <v>2017</v>
      </c>
      <c r="AF58">
        <v>1</v>
      </c>
    </row>
    <row r="59" spans="1:32" x14ac:dyDescent="0.25">
      <c r="A59" t="s">
        <v>306</v>
      </c>
      <c r="B59" t="s">
        <v>336</v>
      </c>
      <c r="C59" s="8">
        <v>42766</v>
      </c>
      <c r="D59" s="8">
        <v>42782</v>
      </c>
      <c r="E59" t="s">
        <v>161</v>
      </c>
      <c r="F59">
        <v>18630</v>
      </c>
      <c r="G59" t="s">
        <v>337</v>
      </c>
      <c r="H59" t="s">
        <v>163</v>
      </c>
      <c r="I59">
        <v>4000</v>
      </c>
      <c r="J59">
        <v>30808</v>
      </c>
      <c r="K59">
        <v>1981</v>
      </c>
      <c r="L59">
        <v>12</v>
      </c>
      <c r="M59" t="s">
        <v>166</v>
      </c>
      <c r="N59">
        <v>90411</v>
      </c>
      <c r="O59" t="s">
        <v>166</v>
      </c>
      <c r="P59" t="s">
        <v>166</v>
      </c>
      <c r="U59" t="s">
        <v>333</v>
      </c>
      <c r="V59">
        <v>1639</v>
      </c>
      <c r="X59" t="s">
        <v>338</v>
      </c>
      <c r="Y59">
        <v>6</v>
      </c>
      <c r="Z59" s="8">
        <v>42766</v>
      </c>
      <c r="AA59">
        <v>-473.46</v>
      </c>
      <c r="AB59" t="s">
        <v>170</v>
      </c>
      <c r="AC59">
        <v>-473.46</v>
      </c>
      <c r="AD59" t="s">
        <v>335</v>
      </c>
      <c r="AE59">
        <v>2017</v>
      </c>
      <c r="AF59">
        <v>1</v>
      </c>
    </row>
    <row r="60" spans="1:32" x14ac:dyDescent="0.25">
      <c r="A60" t="s">
        <v>306</v>
      </c>
      <c r="B60" t="s">
        <v>339</v>
      </c>
      <c r="C60" s="8">
        <v>42766</v>
      </c>
      <c r="D60" s="8">
        <v>42782</v>
      </c>
      <c r="E60" t="s">
        <v>161</v>
      </c>
      <c r="F60">
        <v>18630</v>
      </c>
      <c r="G60" t="s">
        <v>337</v>
      </c>
      <c r="H60" t="s">
        <v>163</v>
      </c>
      <c r="I60">
        <v>4000</v>
      </c>
      <c r="J60">
        <v>30808</v>
      </c>
      <c r="K60">
        <v>1981</v>
      </c>
      <c r="L60">
        <v>12</v>
      </c>
      <c r="M60" t="s">
        <v>166</v>
      </c>
      <c r="N60">
        <v>90411</v>
      </c>
      <c r="O60" t="s">
        <v>166</v>
      </c>
      <c r="P60" t="s">
        <v>166</v>
      </c>
      <c r="U60" t="s">
        <v>340</v>
      </c>
      <c r="V60">
        <v>1484</v>
      </c>
      <c r="X60" t="s">
        <v>341</v>
      </c>
      <c r="Y60">
        <v>116</v>
      </c>
      <c r="Z60" s="8">
        <v>42766</v>
      </c>
      <c r="AA60">
        <v>-47.02</v>
      </c>
      <c r="AB60" t="s">
        <v>170</v>
      </c>
      <c r="AC60">
        <v>-47.02</v>
      </c>
      <c r="AD60" t="s">
        <v>335</v>
      </c>
      <c r="AE60">
        <v>2017</v>
      </c>
      <c r="AF60">
        <v>1</v>
      </c>
    </row>
    <row r="61" spans="1:32" x14ac:dyDescent="0.25">
      <c r="A61" t="s">
        <v>306</v>
      </c>
      <c r="B61" t="s">
        <v>342</v>
      </c>
      <c r="C61" s="8">
        <v>42766</v>
      </c>
      <c r="D61" s="8">
        <v>42782</v>
      </c>
      <c r="E61" t="s">
        <v>161</v>
      </c>
      <c r="F61">
        <v>18630</v>
      </c>
      <c r="G61" t="s">
        <v>337</v>
      </c>
      <c r="H61" t="s">
        <v>163</v>
      </c>
      <c r="I61">
        <v>4000</v>
      </c>
      <c r="J61">
        <v>30808</v>
      </c>
      <c r="K61">
        <v>1981</v>
      </c>
      <c r="L61">
        <v>12</v>
      </c>
      <c r="M61" t="s">
        <v>166</v>
      </c>
      <c r="N61">
        <v>90411</v>
      </c>
      <c r="O61" t="s">
        <v>166</v>
      </c>
      <c r="P61" t="s">
        <v>166</v>
      </c>
      <c r="U61" t="s">
        <v>340</v>
      </c>
      <c r="V61">
        <v>1612</v>
      </c>
      <c r="X61" t="s">
        <v>341</v>
      </c>
      <c r="Y61">
        <v>299</v>
      </c>
      <c r="Z61" s="8">
        <v>42766</v>
      </c>
      <c r="AA61">
        <v>-26.33</v>
      </c>
      <c r="AB61" t="s">
        <v>170</v>
      </c>
      <c r="AC61">
        <v>-26.33</v>
      </c>
      <c r="AD61" t="s">
        <v>335</v>
      </c>
      <c r="AE61">
        <v>2017</v>
      </c>
      <c r="AF61">
        <v>1</v>
      </c>
    </row>
    <row r="62" spans="1:32" x14ac:dyDescent="0.25">
      <c r="A62" t="s">
        <v>306</v>
      </c>
      <c r="B62" t="s">
        <v>343</v>
      </c>
      <c r="C62" s="8">
        <v>42766</v>
      </c>
      <c r="D62" s="8">
        <v>42782</v>
      </c>
      <c r="E62" t="s">
        <v>161</v>
      </c>
      <c r="F62">
        <v>18630</v>
      </c>
      <c r="G62" t="s">
        <v>337</v>
      </c>
      <c r="H62" t="s">
        <v>163</v>
      </c>
      <c r="I62">
        <v>4000</v>
      </c>
      <c r="J62">
        <v>30808</v>
      </c>
      <c r="K62">
        <v>1981</v>
      </c>
      <c r="L62">
        <v>12</v>
      </c>
      <c r="M62" t="s">
        <v>166</v>
      </c>
      <c r="N62">
        <v>90411</v>
      </c>
      <c r="O62" t="s">
        <v>166</v>
      </c>
      <c r="P62" t="s">
        <v>166</v>
      </c>
      <c r="U62" t="s">
        <v>340</v>
      </c>
      <c r="V62">
        <v>1613</v>
      </c>
      <c r="X62" t="s">
        <v>341</v>
      </c>
      <c r="Y62">
        <v>301</v>
      </c>
      <c r="Z62" s="8">
        <v>42766</v>
      </c>
      <c r="AA62">
        <v>-26.33</v>
      </c>
      <c r="AB62" t="s">
        <v>170</v>
      </c>
      <c r="AC62">
        <v>-26.33</v>
      </c>
      <c r="AD62" t="s">
        <v>335</v>
      </c>
      <c r="AE62">
        <v>2017</v>
      </c>
      <c r="AF62">
        <v>1</v>
      </c>
    </row>
    <row r="63" spans="1:32" x14ac:dyDescent="0.25">
      <c r="A63" t="s">
        <v>306</v>
      </c>
      <c r="B63" t="s">
        <v>344</v>
      </c>
      <c r="C63" s="8">
        <v>42766</v>
      </c>
      <c r="D63" s="8">
        <v>42782</v>
      </c>
      <c r="E63" t="s">
        <v>161</v>
      </c>
      <c r="F63">
        <v>18630</v>
      </c>
      <c r="G63" t="s">
        <v>337</v>
      </c>
      <c r="H63" t="s">
        <v>163</v>
      </c>
      <c r="I63">
        <v>4000</v>
      </c>
      <c r="J63">
        <v>30808</v>
      </c>
      <c r="K63">
        <v>1981</v>
      </c>
      <c r="L63">
        <v>12</v>
      </c>
      <c r="M63" t="s">
        <v>166</v>
      </c>
      <c r="N63">
        <v>90411</v>
      </c>
      <c r="O63" t="s">
        <v>166</v>
      </c>
      <c r="P63" t="s">
        <v>166</v>
      </c>
      <c r="U63" t="s">
        <v>340</v>
      </c>
      <c r="V63">
        <v>1639</v>
      </c>
      <c r="X63" t="s">
        <v>341</v>
      </c>
      <c r="Y63">
        <v>342</v>
      </c>
      <c r="Z63" s="8">
        <v>42766</v>
      </c>
      <c r="AA63">
        <v>-21.52</v>
      </c>
      <c r="AB63" t="s">
        <v>170</v>
      </c>
      <c r="AC63">
        <v>-21.52</v>
      </c>
      <c r="AD63" t="s">
        <v>335</v>
      </c>
      <c r="AE63">
        <v>2017</v>
      </c>
      <c r="AF63">
        <v>1</v>
      </c>
    </row>
    <row r="64" spans="1:32" x14ac:dyDescent="0.25">
      <c r="A64" t="s">
        <v>306</v>
      </c>
      <c r="B64" t="s">
        <v>345</v>
      </c>
      <c r="C64" s="8">
        <v>42766</v>
      </c>
      <c r="D64" s="8">
        <v>42782</v>
      </c>
      <c r="E64" t="s">
        <v>161</v>
      </c>
      <c r="F64">
        <v>18630</v>
      </c>
      <c r="G64" t="s">
        <v>337</v>
      </c>
      <c r="H64" t="s">
        <v>163</v>
      </c>
      <c r="I64">
        <v>4000</v>
      </c>
      <c r="J64">
        <v>30808</v>
      </c>
      <c r="K64">
        <v>1981</v>
      </c>
      <c r="L64">
        <v>12</v>
      </c>
      <c r="M64" t="s">
        <v>166</v>
      </c>
      <c r="N64">
        <v>90411</v>
      </c>
      <c r="O64" t="s">
        <v>166</v>
      </c>
      <c r="P64" t="s">
        <v>166</v>
      </c>
      <c r="U64" t="s">
        <v>340</v>
      </c>
      <c r="V64">
        <v>1388</v>
      </c>
      <c r="X64" t="s">
        <v>341</v>
      </c>
      <c r="Y64">
        <v>64</v>
      </c>
      <c r="Z64" s="8">
        <v>42766</v>
      </c>
      <c r="AA64">
        <v>-31.19</v>
      </c>
      <c r="AB64" t="s">
        <v>170</v>
      </c>
      <c r="AC64">
        <v>-31.19</v>
      </c>
      <c r="AD64" t="s">
        <v>335</v>
      </c>
      <c r="AE64">
        <v>2017</v>
      </c>
      <c r="AF64">
        <v>1</v>
      </c>
    </row>
    <row r="65" spans="1:32" x14ac:dyDescent="0.25">
      <c r="A65" t="s">
        <v>306</v>
      </c>
      <c r="B65" t="s">
        <v>346</v>
      </c>
      <c r="C65" s="8">
        <v>42766</v>
      </c>
      <c r="D65" s="8">
        <v>42782</v>
      </c>
      <c r="E65" t="s">
        <v>161</v>
      </c>
      <c r="F65">
        <v>18630</v>
      </c>
      <c r="G65" t="s">
        <v>337</v>
      </c>
      <c r="H65" t="s">
        <v>163</v>
      </c>
      <c r="I65">
        <v>4000</v>
      </c>
      <c r="J65">
        <v>30808</v>
      </c>
      <c r="K65">
        <v>1981</v>
      </c>
      <c r="L65">
        <v>12</v>
      </c>
      <c r="M65" t="s">
        <v>166</v>
      </c>
      <c r="N65">
        <v>90411</v>
      </c>
      <c r="O65" t="s">
        <v>166</v>
      </c>
      <c r="P65" t="s">
        <v>166</v>
      </c>
      <c r="U65" t="s">
        <v>340</v>
      </c>
      <c r="V65">
        <v>1389</v>
      </c>
      <c r="X65" t="s">
        <v>341</v>
      </c>
      <c r="Y65">
        <v>65</v>
      </c>
      <c r="Z65" s="8">
        <v>42766</v>
      </c>
      <c r="AA65">
        <v>-31.19</v>
      </c>
      <c r="AB65" t="s">
        <v>170</v>
      </c>
      <c r="AC65">
        <v>-31.19</v>
      </c>
      <c r="AD65" t="s">
        <v>335</v>
      </c>
      <c r="AE65">
        <v>2017</v>
      </c>
      <c r="AF65">
        <v>1</v>
      </c>
    </row>
    <row r="66" spans="1:32" x14ac:dyDescent="0.25">
      <c r="A66" t="s">
        <v>306</v>
      </c>
      <c r="B66" t="s">
        <v>347</v>
      </c>
      <c r="C66" s="8">
        <v>42766</v>
      </c>
      <c r="D66" s="8">
        <v>42782</v>
      </c>
      <c r="E66" t="s">
        <v>161</v>
      </c>
      <c r="F66">
        <v>18630</v>
      </c>
      <c r="G66" t="s">
        <v>337</v>
      </c>
      <c r="H66" t="s">
        <v>163</v>
      </c>
      <c r="I66">
        <v>4000</v>
      </c>
      <c r="J66">
        <v>30808</v>
      </c>
      <c r="K66">
        <v>1981</v>
      </c>
      <c r="L66">
        <v>12</v>
      </c>
      <c r="M66" t="s">
        <v>166</v>
      </c>
      <c r="N66">
        <v>90411</v>
      </c>
      <c r="O66" t="s">
        <v>166</v>
      </c>
      <c r="P66" t="s">
        <v>166</v>
      </c>
      <c r="U66" t="s">
        <v>340</v>
      </c>
      <c r="V66">
        <v>1390</v>
      </c>
      <c r="X66" t="s">
        <v>341</v>
      </c>
      <c r="Y66">
        <v>68</v>
      </c>
      <c r="Z66" s="8">
        <v>42766</v>
      </c>
      <c r="AA66">
        <v>-31.19</v>
      </c>
      <c r="AB66" t="s">
        <v>170</v>
      </c>
      <c r="AC66">
        <v>-31.19</v>
      </c>
      <c r="AD66" t="s">
        <v>335</v>
      </c>
      <c r="AE66">
        <v>2017</v>
      </c>
      <c r="AF66">
        <v>1</v>
      </c>
    </row>
    <row r="67" spans="1:32" x14ac:dyDescent="0.25">
      <c r="A67" t="s">
        <v>306</v>
      </c>
      <c r="B67" t="s">
        <v>348</v>
      </c>
      <c r="C67" s="8">
        <v>42766</v>
      </c>
      <c r="D67" s="8">
        <v>42782</v>
      </c>
      <c r="E67" t="s">
        <v>161</v>
      </c>
      <c r="F67">
        <v>18630</v>
      </c>
      <c r="G67" t="s">
        <v>337</v>
      </c>
      <c r="H67" t="s">
        <v>163</v>
      </c>
      <c r="I67">
        <v>4000</v>
      </c>
      <c r="J67">
        <v>30808</v>
      </c>
      <c r="K67">
        <v>1981</v>
      </c>
      <c r="L67">
        <v>12</v>
      </c>
      <c r="M67" t="s">
        <v>166</v>
      </c>
      <c r="N67">
        <v>90411</v>
      </c>
      <c r="O67" t="s">
        <v>166</v>
      </c>
      <c r="P67" t="s">
        <v>166</v>
      </c>
      <c r="U67" t="s">
        <v>340</v>
      </c>
      <c r="V67">
        <v>1391</v>
      </c>
      <c r="X67" t="s">
        <v>341</v>
      </c>
      <c r="Y67">
        <v>69</v>
      </c>
      <c r="Z67" s="8">
        <v>42766</v>
      </c>
      <c r="AA67">
        <v>-31.19</v>
      </c>
      <c r="AB67" t="s">
        <v>170</v>
      </c>
      <c r="AC67">
        <v>-31.19</v>
      </c>
      <c r="AD67" t="s">
        <v>335</v>
      </c>
      <c r="AE67">
        <v>2017</v>
      </c>
      <c r="AF67">
        <v>1</v>
      </c>
    </row>
    <row r="68" spans="1:32" x14ac:dyDescent="0.25">
      <c r="A68" t="s">
        <v>306</v>
      </c>
      <c r="B68" t="s">
        <v>349</v>
      </c>
      <c r="C68" s="8">
        <v>42766</v>
      </c>
      <c r="D68" s="8">
        <v>42782</v>
      </c>
      <c r="E68" t="s">
        <v>161</v>
      </c>
      <c r="F68">
        <v>18630</v>
      </c>
      <c r="G68" t="s">
        <v>337</v>
      </c>
      <c r="H68" t="s">
        <v>163</v>
      </c>
      <c r="I68">
        <v>4000</v>
      </c>
      <c r="J68">
        <v>30808</v>
      </c>
      <c r="K68">
        <v>1981</v>
      </c>
      <c r="L68">
        <v>12</v>
      </c>
      <c r="M68" t="s">
        <v>166</v>
      </c>
      <c r="N68">
        <v>90411</v>
      </c>
      <c r="O68" t="s">
        <v>166</v>
      </c>
      <c r="P68" t="s">
        <v>166</v>
      </c>
      <c r="U68" t="s">
        <v>340</v>
      </c>
      <c r="V68">
        <v>1392</v>
      </c>
      <c r="X68" t="s">
        <v>341</v>
      </c>
      <c r="Y68">
        <v>71</v>
      </c>
      <c r="Z68" s="8">
        <v>42766</v>
      </c>
      <c r="AA68">
        <v>-31.19</v>
      </c>
      <c r="AB68" t="s">
        <v>170</v>
      </c>
      <c r="AC68">
        <v>-31.19</v>
      </c>
      <c r="AD68" t="s">
        <v>335</v>
      </c>
      <c r="AE68">
        <v>2017</v>
      </c>
      <c r="AF68">
        <v>1</v>
      </c>
    </row>
    <row r="69" spans="1:32" x14ac:dyDescent="0.25">
      <c r="A69" t="s">
        <v>306</v>
      </c>
      <c r="B69" t="s">
        <v>350</v>
      </c>
      <c r="C69" s="8">
        <v>42766</v>
      </c>
      <c r="D69" s="8">
        <v>42782</v>
      </c>
      <c r="E69" t="s">
        <v>161</v>
      </c>
      <c r="F69">
        <v>18630</v>
      </c>
      <c r="G69" t="s">
        <v>337</v>
      </c>
      <c r="H69" t="s">
        <v>163</v>
      </c>
      <c r="I69">
        <v>4000</v>
      </c>
      <c r="J69">
        <v>30808</v>
      </c>
      <c r="K69">
        <v>1981</v>
      </c>
      <c r="L69">
        <v>12</v>
      </c>
      <c r="M69" t="s">
        <v>166</v>
      </c>
      <c r="N69">
        <v>90411</v>
      </c>
      <c r="O69" t="s">
        <v>166</v>
      </c>
      <c r="P69" t="s">
        <v>166</v>
      </c>
      <c r="U69" t="s">
        <v>340</v>
      </c>
      <c r="V69">
        <v>1393</v>
      </c>
      <c r="X69" t="s">
        <v>341</v>
      </c>
      <c r="Y69">
        <v>73</v>
      </c>
      <c r="Z69" s="8">
        <v>42766</v>
      </c>
      <c r="AA69">
        <v>-31.19</v>
      </c>
      <c r="AB69" t="s">
        <v>170</v>
      </c>
      <c r="AC69">
        <v>-31.19</v>
      </c>
      <c r="AD69" t="s">
        <v>335</v>
      </c>
      <c r="AE69">
        <v>2017</v>
      </c>
      <c r="AF69">
        <v>1</v>
      </c>
    </row>
    <row r="70" spans="1:32" x14ac:dyDescent="0.25">
      <c r="A70" t="s">
        <v>306</v>
      </c>
      <c r="B70" t="s">
        <v>351</v>
      </c>
      <c r="C70" s="8">
        <v>42766</v>
      </c>
      <c r="D70" s="8">
        <v>42782</v>
      </c>
      <c r="E70" t="s">
        <v>161</v>
      </c>
      <c r="F70">
        <v>18660</v>
      </c>
      <c r="G70" t="s">
        <v>352</v>
      </c>
      <c r="H70" t="s">
        <v>163</v>
      </c>
      <c r="I70">
        <v>4000</v>
      </c>
      <c r="J70">
        <v>30808</v>
      </c>
      <c r="K70">
        <v>1981</v>
      </c>
      <c r="L70">
        <v>12</v>
      </c>
      <c r="M70" t="s">
        <v>166</v>
      </c>
      <c r="N70">
        <v>90411</v>
      </c>
      <c r="O70" t="s">
        <v>166</v>
      </c>
      <c r="P70" t="s">
        <v>166</v>
      </c>
      <c r="U70" t="s">
        <v>340</v>
      </c>
      <c r="V70">
        <v>1476</v>
      </c>
      <c r="X70" t="s">
        <v>341</v>
      </c>
      <c r="Y70">
        <v>111</v>
      </c>
      <c r="Z70" s="8">
        <v>42766</v>
      </c>
      <c r="AA70">
        <v>-292.58</v>
      </c>
      <c r="AB70" t="s">
        <v>170</v>
      </c>
      <c r="AC70">
        <v>-292.58</v>
      </c>
      <c r="AD70" t="s">
        <v>335</v>
      </c>
      <c r="AE70">
        <v>2017</v>
      </c>
      <c r="AF70">
        <v>1</v>
      </c>
    </row>
    <row r="71" spans="1:32" x14ac:dyDescent="0.25">
      <c r="A71" t="s">
        <v>306</v>
      </c>
      <c r="B71" t="s">
        <v>353</v>
      </c>
      <c r="C71" s="8">
        <v>42766</v>
      </c>
      <c r="D71" s="8">
        <v>42782</v>
      </c>
      <c r="E71" t="s">
        <v>161</v>
      </c>
      <c r="F71">
        <v>18660</v>
      </c>
      <c r="G71" t="s">
        <v>352</v>
      </c>
      <c r="H71" t="s">
        <v>163</v>
      </c>
      <c r="I71">
        <v>4000</v>
      </c>
      <c r="J71">
        <v>30808</v>
      </c>
      <c r="K71">
        <v>1981</v>
      </c>
      <c r="L71">
        <v>12</v>
      </c>
      <c r="M71" t="s">
        <v>166</v>
      </c>
      <c r="N71">
        <v>90411</v>
      </c>
      <c r="O71" t="s">
        <v>166</v>
      </c>
      <c r="P71" t="s">
        <v>166</v>
      </c>
      <c r="U71" t="s">
        <v>340</v>
      </c>
      <c r="V71">
        <v>1582</v>
      </c>
      <c r="X71" t="s">
        <v>341</v>
      </c>
      <c r="Y71">
        <v>244</v>
      </c>
      <c r="Z71" s="8">
        <v>42766</v>
      </c>
      <c r="AA71">
        <v>-290.87</v>
      </c>
      <c r="AB71" t="s">
        <v>170</v>
      </c>
      <c r="AC71">
        <v>-290.87</v>
      </c>
      <c r="AD71" t="s">
        <v>335</v>
      </c>
      <c r="AE71">
        <v>2017</v>
      </c>
      <c r="AF71">
        <v>1</v>
      </c>
    </row>
    <row r="72" spans="1:32" x14ac:dyDescent="0.25">
      <c r="A72" t="s">
        <v>306</v>
      </c>
      <c r="B72" t="s">
        <v>354</v>
      </c>
      <c r="C72" s="8">
        <v>42766</v>
      </c>
      <c r="D72" s="8">
        <v>42782</v>
      </c>
      <c r="E72" t="s">
        <v>161</v>
      </c>
      <c r="F72">
        <v>18660</v>
      </c>
      <c r="G72" t="s">
        <v>352</v>
      </c>
      <c r="H72" t="s">
        <v>163</v>
      </c>
      <c r="I72">
        <v>4000</v>
      </c>
      <c r="J72">
        <v>30808</v>
      </c>
      <c r="K72">
        <v>1981</v>
      </c>
      <c r="L72">
        <v>12</v>
      </c>
      <c r="M72" t="s">
        <v>166</v>
      </c>
      <c r="N72">
        <v>90411</v>
      </c>
      <c r="O72" t="s">
        <v>166</v>
      </c>
      <c r="P72" t="s">
        <v>166</v>
      </c>
      <c r="U72" t="s">
        <v>340</v>
      </c>
      <c r="V72">
        <v>1583</v>
      </c>
      <c r="X72" t="s">
        <v>341</v>
      </c>
      <c r="Y72">
        <v>245</v>
      </c>
      <c r="Z72" s="8">
        <v>42766</v>
      </c>
      <c r="AA72">
        <v>-290.87</v>
      </c>
      <c r="AB72" t="s">
        <v>170</v>
      </c>
      <c r="AC72">
        <v>-290.87</v>
      </c>
      <c r="AD72" t="s">
        <v>335</v>
      </c>
      <c r="AE72">
        <v>2017</v>
      </c>
      <c r="AF72">
        <v>1</v>
      </c>
    </row>
    <row r="73" spans="1:32" x14ac:dyDescent="0.25">
      <c r="A73" t="s">
        <v>306</v>
      </c>
      <c r="B73" t="s">
        <v>355</v>
      </c>
      <c r="C73" s="8">
        <v>42766</v>
      </c>
      <c r="D73" s="8">
        <v>42782</v>
      </c>
      <c r="E73" t="s">
        <v>161</v>
      </c>
      <c r="F73">
        <v>18660</v>
      </c>
      <c r="G73" t="s">
        <v>352</v>
      </c>
      <c r="H73" t="s">
        <v>163</v>
      </c>
      <c r="I73">
        <v>4000</v>
      </c>
      <c r="J73">
        <v>30808</v>
      </c>
      <c r="K73">
        <v>1981</v>
      </c>
      <c r="L73">
        <v>12</v>
      </c>
      <c r="M73" t="s">
        <v>166</v>
      </c>
      <c r="N73">
        <v>90411</v>
      </c>
      <c r="O73" t="s">
        <v>166</v>
      </c>
      <c r="P73" t="s">
        <v>166</v>
      </c>
      <c r="U73" t="s">
        <v>340</v>
      </c>
      <c r="V73">
        <v>1585</v>
      </c>
      <c r="X73" t="s">
        <v>341</v>
      </c>
      <c r="Y73">
        <v>248</v>
      </c>
      <c r="Z73" s="8">
        <v>42766</v>
      </c>
      <c r="AA73">
        <v>-290.87</v>
      </c>
      <c r="AB73" t="s">
        <v>170</v>
      </c>
      <c r="AC73">
        <v>-290.87</v>
      </c>
      <c r="AD73" t="s">
        <v>335</v>
      </c>
      <c r="AE73">
        <v>2017</v>
      </c>
      <c r="AF73">
        <v>1</v>
      </c>
    </row>
    <row r="74" spans="1:32" x14ac:dyDescent="0.25">
      <c r="A74" t="s">
        <v>306</v>
      </c>
      <c r="B74" t="s">
        <v>356</v>
      </c>
      <c r="C74" s="8">
        <v>42766</v>
      </c>
      <c r="D74" s="8">
        <v>42782</v>
      </c>
      <c r="E74" t="s">
        <v>161</v>
      </c>
      <c r="F74">
        <v>18660</v>
      </c>
      <c r="G74" t="s">
        <v>352</v>
      </c>
      <c r="H74" t="s">
        <v>163</v>
      </c>
      <c r="I74">
        <v>4000</v>
      </c>
      <c r="J74">
        <v>30808</v>
      </c>
      <c r="K74">
        <v>1981</v>
      </c>
      <c r="L74">
        <v>12</v>
      </c>
      <c r="M74" t="s">
        <v>166</v>
      </c>
      <c r="N74">
        <v>90411</v>
      </c>
      <c r="O74" t="s">
        <v>166</v>
      </c>
      <c r="P74" t="s">
        <v>166</v>
      </c>
      <c r="U74" t="s">
        <v>340</v>
      </c>
      <c r="V74">
        <v>1597</v>
      </c>
      <c r="X74" t="s">
        <v>341</v>
      </c>
      <c r="Y74">
        <v>270</v>
      </c>
      <c r="Z74" s="8">
        <v>42766</v>
      </c>
      <c r="AA74">
        <v>-182.3</v>
      </c>
      <c r="AB74" t="s">
        <v>170</v>
      </c>
      <c r="AC74">
        <v>-182.3</v>
      </c>
      <c r="AD74" t="s">
        <v>335</v>
      </c>
      <c r="AE74">
        <v>2017</v>
      </c>
      <c r="AF74">
        <v>1</v>
      </c>
    </row>
    <row r="75" spans="1:32" x14ac:dyDescent="0.25">
      <c r="A75" t="s">
        <v>306</v>
      </c>
      <c r="B75" t="s">
        <v>357</v>
      </c>
      <c r="C75" s="8">
        <v>42766</v>
      </c>
      <c r="D75" s="8">
        <v>42782</v>
      </c>
      <c r="E75" t="s">
        <v>161</v>
      </c>
      <c r="F75">
        <v>18660</v>
      </c>
      <c r="G75" t="s">
        <v>352</v>
      </c>
      <c r="H75" t="s">
        <v>163</v>
      </c>
      <c r="I75">
        <v>4000</v>
      </c>
      <c r="J75">
        <v>30808</v>
      </c>
      <c r="K75">
        <v>1981</v>
      </c>
      <c r="L75">
        <v>12</v>
      </c>
      <c r="M75" t="s">
        <v>166</v>
      </c>
      <c r="N75">
        <v>90411</v>
      </c>
      <c r="O75" t="s">
        <v>166</v>
      </c>
      <c r="P75" t="s">
        <v>166</v>
      </c>
      <c r="U75" t="s">
        <v>340</v>
      </c>
      <c r="V75">
        <v>1598</v>
      </c>
      <c r="X75" t="s">
        <v>341</v>
      </c>
      <c r="Y75">
        <v>272</v>
      </c>
      <c r="Z75" s="8">
        <v>42766</v>
      </c>
      <c r="AA75">
        <v>-182.3</v>
      </c>
      <c r="AB75" t="s">
        <v>170</v>
      </c>
      <c r="AC75">
        <v>-182.3</v>
      </c>
      <c r="AD75" t="s">
        <v>335</v>
      </c>
      <c r="AE75">
        <v>2017</v>
      </c>
      <c r="AF75">
        <v>1</v>
      </c>
    </row>
    <row r="76" spans="1:32" x14ac:dyDescent="0.25">
      <c r="A76" t="s">
        <v>306</v>
      </c>
      <c r="B76" t="s">
        <v>358</v>
      </c>
      <c r="C76" s="8">
        <v>42766</v>
      </c>
      <c r="D76" s="8">
        <v>42782</v>
      </c>
      <c r="E76" t="s">
        <v>161</v>
      </c>
      <c r="F76">
        <v>18660</v>
      </c>
      <c r="G76" t="s">
        <v>352</v>
      </c>
      <c r="H76" t="s">
        <v>163</v>
      </c>
      <c r="I76">
        <v>4000</v>
      </c>
      <c r="J76">
        <v>30808</v>
      </c>
      <c r="K76">
        <v>1981</v>
      </c>
      <c r="L76">
        <v>12</v>
      </c>
      <c r="M76" t="s">
        <v>166</v>
      </c>
      <c r="N76">
        <v>90411</v>
      </c>
      <c r="O76" t="s">
        <v>166</v>
      </c>
      <c r="P76" t="s">
        <v>166</v>
      </c>
      <c r="U76" t="s">
        <v>340</v>
      </c>
      <c r="V76">
        <v>1603</v>
      </c>
      <c r="X76" t="s">
        <v>341</v>
      </c>
      <c r="Y76">
        <v>282</v>
      </c>
      <c r="Z76" s="8">
        <v>42766</v>
      </c>
      <c r="AA76">
        <v>-120.47</v>
      </c>
      <c r="AB76" t="s">
        <v>170</v>
      </c>
      <c r="AC76">
        <v>-120.47</v>
      </c>
      <c r="AD76" t="s">
        <v>335</v>
      </c>
      <c r="AE76">
        <v>2017</v>
      </c>
      <c r="AF76">
        <v>1</v>
      </c>
    </row>
    <row r="77" spans="1:32" x14ac:dyDescent="0.25">
      <c r="A77" t="s">
        <v>306</v>
      </c>
      <c r="B77" t="s">
        <v>359</v>
      </c>
      <c r="C77" s="8">
        <v>42766</v>
      </c>
      <c r="D77" s="8">
        <v>42782</v>
      </c>
      <c r="E77" t="s">
        <v>161</v>
      </c>
      <c r="F77">
        <v>18660</v>
      </c>
      <c r="G77" t="s">
        <v>352</v>
      </c>
      <c r="H77" t="s">
        <v>163</v>
      </c>
      <c r="I77">
        <v>4000</v>
      </c>
      <c r="J77">
        <v>30808</v>
      </c>
      <c r="K77">
        <v>1981</v>
      </c>
      <c r="L77">
        <v>12</v>
      </c>
      <c r="M77" t="s">
        <v>166</v>
      </c>
      <c r="N77">
        <v>90411</v>
      </c>
      <c r="O77" t="s">
        <v>166</v>
      </c>
      <c r="P77" t="s">
        <v>166</v>
      </c>
      <c r="U77" t="s">
        <v>340</v>
      </c>
      <c r="V77">
        <v>1697</v>
      </c>
      <c r="X77" t="s">
        <v>341</v>
      </c>
      <c r="Y77">
        <v>437</v>
      </c>
      <c r="Z77" s="8">
        <v>42766</v>
      </c>
      <c r="AA77">
        <v>-288.55</v>
      </c>
      <c r="AB77" t="s">
        <v>170</v>
      </c>
      <c r="AC77">
        <v>-288.55</v>
      </c>
      <c r="AD77" t="s">
        <v>335</v>
      </c>
      <c r="AE77">
        <v>2017</v>
      </c>
      <c r="AF77">
        <v>1</v>
      </c>
    </row>
    <row r="78" spans="1:32" x14ac:dyDescent="0.25">
      <c r="A78" t="s">
        <v>306</v>
      </c>
      <c r="B78" t="s">
        <v>360</v>
      </c>
      <c r="C78" s="8">
        <v>42766</v>
      </c>
      <c r="D78" s="8">
        <v>42782</v>
      </c>
      <c r="E78" t="s">
        <v>161</v>
      </c>
      <c r="F78">
        <v>18660</v>
      </c>
      <c r="G78" t="s">
        <v>352</v>
      </c>
      <c r="H78" t="s">
        <v>163</v>
      </c>
      <c r="I78">
        <v>4000</v>
      </c>
      <c r="J78">
        <v>30808</v>
      </c>
      <c r="K78">
        <v>1981</v>
      </c>
      <c r="L78">
        <v>12</v>
      </c>
      <c r="M78" t="s">
        <v>166</v>
      </c>
      <c r="N78">
        <v>90411</v>
      </c>
      <c r="O78" t="s">
        <v>166</v>
      </c>
      <c r="P78" t="s">
        <v>166</v>
      </c>
      <c r="U78" t="s">
        <v>340</v>
      </c>
      <c r="V78">
        <v>1698</v>
      </c>
      <c r="X78" t="s">
        <v>341</v>
      </c>
      <c r="Y78">
        <v>439</v>
      </c>
      <c r="Z78" s="8">
        <v>42766</v>
      </c>
      <c r="AA78">
        <v>-288.55</v>
      </c>
      <c r="AB78" t="s">
        <v>170</v>
      </c>
      <c r="AC78">
        <v>-288.55</v>
      </c>
      <c r="AD78" t="s">
        <v>335</v>
      </c>
      <c r="AE78">
        <v>2017</v>
      </c>
      <c r="AF78">
        <v>1</v>
      </c>
    </row>
    <row r="79" spans="1:32" x14ac:dyDescent="0.25">
      <c r="A79" t="s">
        <v>306</v>
      </c>
      <c r="B79" t="s">
        <v>361</v>
      </c>
      <c r="C79" s="8">
        <v>42766</v>
      </c>
      <c r="D79" s="8">
        <v>42782</v>
      </c>
      <c r="E79" t="s">
        <v>161</v>
      </c>
      <c r="F79">
        <v>18660</v>
      </c>
      <c r="G79" t="s">
        <v>352</v>
      </c>
      <c r="H79" t="s">
        <v>163</v>
      </c>
      <c r="I79">
        <v>4000</v>
      </c>
      <c r="J79">
        <v>30808</v>
      </c>
      <c r="K79">
        <v>1981</v>
      </c>
      <c r="L79">
        <v>12</v>
      </c>
      <c r="M79" t="s">
        <v>166</v>
      </c>
      <c r="N79">
        <v>90411</v>
      </c>
      <c r="O79" t="s">
        <v>166</v>
      </c>
      <c r="P79" t="s">
        <v>166</v>
      </c>
      <c r="U79" t="s">
        <v>340</v>
      </c>
      <c r="V79">
        <v>1714</v>
      </c>
      <c r="X79" t="s">
        <v>341</v>
      </c>
      <c r="Y79">
        <v>449</v>
      </c>
      <c r="Z79" s="8">
        <v>42766</v>
      </c>
      <c r="AA79">
        <v>-331.02</v>
      </c>
      <c r="AB79" t="s">
        <v>170</v>
      </c>
      <c r="AC79">
        <v>-331.02</v>
      </c>
      <c r="AD79" t="s">
        <v>335</v>
      </c>
      <c r="AE79">
        <v>2017</v>
      </c>
      <c r="AF79">
        <v>1</v>
      </c>
    </row>
    <row r="80" spans="1:32" x14ac:dyDescent="0.25">
      <c r="A80" t="s">
        <v>306</v>
      </c>
      <c r="B80" t="s">
        <v>362</v>
      </c>
      <c r="C80" s="8">
        <v>42766</v>
      </c>
      <c r="D80" s="8">
        <v>42782</v>
      </c>
      <c r="E80" t="s">
        <v>161</v>
      </c>
      <c r="F80">
        <v>18670</v>
      </c>
      <c r="G80" t="s">
        <v>363</v>
      </c>
      <c r="H80" t="s">
        <v>163</v>
      </c>
      <c r="I80">
        <v>4000</v>
      </c>
      <c r="J80">
        <v>30808</v>
      </c>
      <c r="K80">
        <v>1981</v>
      </c>
      <c r="L80">
        <v>12</v>
      </c>
      <c r="M80" t="s">
        <v>166</v>
      </c>
      <c r="N80">
        <v>90411</v>
      </c>
      <c r="O80" t="s">
        <v>166</v>
      </c>
      <c r="P80" t="s">
        <v>166</v>
      </c>
      <c r="U80" t="s">
        <v>340</v>
      </c>
      <c r="V80">
        <v>1586</v>
      </c>
      <c r="X80" t="s">
        <v>341</v>
      </c>
      <c r="Y80">
        <v>249</v>
      </c>
      <c r="Z80" s="8">
        <v>42766</v>
      </c>
      <c r="AA80">
        <v>-160.12</v>
      </c>
      <c r="AB80" t="s">
        <v>170</v>
      </c>
      <c r="AC80">
        <v>-160.12</v>
      </c>
      <c r="AD80" t="s">
        <v>335</v>
      </c>
      <c r="AE80">
        <v>2017</v>
      </c>
      <c r="AF80">
        <v>1</v>
      </c>
    </row>
    <row r="81" spans="1:32" x14ac:dyDescent="0.25">
      <c r="A81" t="s">
        <v>306</v>
      </c>
      <c r="B81" t="s">
        <v>364</v>
      </c>
      <c r="C81" s="8">
        <v>42766</v>
      </c>
      <c r="D81" s="8">
        <v>42782</v>
      </c>
      <c r="E81" t="s">
        <v>161</v>
      </c>
      <c r="F81">
        <v>18670</v>
      </c>
      <c r="G81" t="s">
        <v>363</v>
      </c>
      <c r="H81" t="s">
        <v>163</v>
      </c>
      <c r="I81">
        <v>4000</v>
      </c>
      <c r="J81">
        <v>30808</v>
      </c>
      <c r="K81">
        <v>1981</v>
      </c>
      <c r="L81">
        <v>12</v>
      </c>
      <c r="M81" t="s">
        <v>166</v>
      </c>
      <c r="N81">
        <v>90411</v>
      </c>
      <c r="O81" t="s">
        <v>166</v>
      </c>
      <c r="P81" t="s">
        <v>166</v>
      </c>
      <c r="U81" t="s">
        <v>340</v>
      </c>
      <c r="V81">
        <v>1587</v>
      </c>
      <c r="X81" t="s">
        <v>341</v>
      </c>
      <c r="Y81">
        <v>251</v>
      </c>
      <c r="Z81" s="8">
        <v>42766</v>
      </c>
      <c r="AA81">
        <v>-160.12</v>
      </c>
      <c r="AB81" t="s">
        <v>170</v>
      </c>
      <c r="AC81">
        <v>-160.12</v>
      </c>
      <c r="AD81" t="s">
        <v>335</v>
      </c>
      <c r="AE81">
        <v>2017</v>
      </c>
      <c r="AF81">
        <v>1</v>
      </c>
    </row>
    <row r="82" spans="1:32" x14ac:dyDescent="0.25">
      <c r="A82" t="s">
        <v>306</v>
      </c>
      <c r="B82" t="s">
        <v>365</v>
      </c>
      <c r="C82" s="8">
        <v>42766</v>
      </c>
      <c r="D82" s="8">
        <v>42782</v>
      </c>
      <c r="E82" t="s">
        <v>161</v>
      </c>
      <c r="F82">
        <v>18670</v>
      </c>
      <c r="G82" t="s">
        <v>363</v>
      </c>
      <c r="H82" t="s">
        <v>163</v>
      </c>
      <c r="I82">
        <v>4000</v>
      </c>
      <c r="J82">
        <v>30808</v>
      </c>
      <c r="K82">
        <v>1981</v>
      </c>
      <c r="L82">
        <v>12</v>
      </c>
      <c r="M82" t="s">
        <v>166</v>
      </c>
      <c r="N82">
        <v>90411</v>
      </c>
      <c r="O82" t="s">
        <v>166</v>
      </c>
      <c r="P82" t="s">
        <v>166</v>
      </c>
      <c r="U82" t="s">
        <v>340</v>
      </c>
      <c r="V82">
        <v>1588</v>
      </c>
      <c r="X82" t="s">
        <v>341</v>
      </c>
      <c r="Y82">
        <v>253</v>
      </c>
      <c r="Z82" s="8">
        <v>42766</v>
      </c>
      <c r="AA82">
        <v>-160.12</v>
      </c>
      <c r="AB82" t="s">
        <v>170</v>
      </c>
      <c r="AC82">
        <v>-160.12</v>
      </c>
      <c r="AD82" t="s">
        <v>335</v>
      </c>
      <c r="AE82">
        <v>2017</v>
      </c>
      <c r="AF82">
        <v>1</v>
      </c>
    </row>
    <row r="83" spans="1:32" x14ac:dyDescent="0.25">
      <c r="A83" t="s">
        <v>306</v>
      </c>
      <c r="B83" t="s">
        <v>366</v>
      </c>
      <c r="C83" s="8">
        <v>42766</v>
      </c>
      <c r="D83" s="8">
        <v>42782</v>
      </c>
      <c r="E83" t="s">
        <v>161</v>
      </c>
      <c r="F83">
        <v>18670</v>
      </c>
      <c r="G83" t="s">
        <v>363</v>
      </c>
      <c r="H83" t="s">
        <v>163</v>
      </c>
      <c r="I83">
        <v>4000</v>
      </c>
      <c r="J83">
        <v>30808</v>
      </c>
      <c r="K83">
        <v>1981</v>
      </c>
      <c r="L83">
        <v>12</v>
      </c>
      <c r="M83" t="s">
        <v>166</v>
      </c>
      <c r="N83">
        <v>90411</v>
      </c>
      <c r="O83" t="s">
        <v>166</v>
      </c>
      <c r="P83" t="s">
        <v>166</v>
      </c>
      <c r="U83" t="s">
        <v>340</v>
      </c>
      <c r="V83">
        <v>1589</v>
      </c>
      <c r="X83" t="s">
        <v>341</v>
      </c>
      <c r="Y83">
        <v>256</v>
      </c>
      <c r="Z83" s="8">
        <v>42766</v>
      </c>
      <c r="AA83">
        <v>-160.12</v>
      </c>
      <c r="AB83" t="s">
        <v>170</v>
      </c>
      <c r="AC83">
        <v>-160.12</v>
      </c>
      <c r="AD83" t="s">
        <v>335</v>
      </c>
      <c r="AE83">
        <v>2017</v>
      </c>
      <c r="AF83">
        <v>1</v>
      </c>
    </row>
    <row r="84" spans="1:32" x14ac:dyDescent="0.25">
      <c r="A84" t="s">
        <v>306</v>
      </c>
      <c r="B84" t="s">
        <v>367</v>
      </c>
      <c r="C84" s="8">
        <v>42766</v>
      </c>
      <c r="D84" s="8">
        <v>42782</v>
      </c>
      <c r="E84" t="s">
        <v>161</v>
      </c>
      <c r="F84">
        <v>18670</v>
      </c>
      <c r="G84" t="s">
        <v>363</v>
      </c>
      <c r="H84" t="s">
        <v>163</v>
      </c>
      <c r="I84">
        <v>4000</v>
      </c>
      <c r="J84">
        <v>30808</v>
      </c>
      <c r="K84">
        <v>1981</v>
      </c>
      <c r="L84">
        <v>12</v>
      </c>
      <c r="M84" t="s">
        <v>166</v>
      </c>
      <c r="N84">
        <v>90411</v>
      </c>
      <c r="O84" t="s">
        <v>166</v>
      </c>
      <c r="P84" t="s">
        <v>166</v>
      </c>
      <c r="U84" t="s">
        <v>340</v>
      </c>
      <c r="V84">
        <v>1590</v>
      </c>
      <c r="X84" t="s">
        <v>341</v>
      </c>
      <c r="Y84">
        <v>258</v>
      </c>
      <c r="Z84" s="8">
        <v>42766</v>
      </c>
      <c r="AA84">
        <v>-160.12</v>
      </c>
      <c r="AB84" t="s">
        <v>170</v>
      </c>
      <c r="AC84">
        <v>-160.12</v>
      </c>
      <c r="AD84" t="s">
        <v>335</v>
      </c>
      <c r="AE84">
        <v>2017</v>
      </c>
      <c r="AF84">
        <v>1</v>
      </c>
    </row>
    <row r="85" spans="1:32" x14ac:dyDescent="0.25">
      <c r="A85" t="s">
        <v>306</v>
      </c>
      <c r="B85" t="s">
        <v>368</v>
      </c>
      <c r="C85" s="8">
        <v>42766</v>
      </c>
      <c r="D85" s="8">
        <v>42782</v>
      </c>
      <c r="E85" t="s">
        <v>161</v>
      </c>
      <c r="F85">
        <v>18670</v>
      </c>
      <c r="G85" t="s">
        <v>363</v>
      </c>
      <c r="H85" t="s">
        <v>163</v>
      </c>
      <c r="I85">
        <v>4000</v>
      </c>
      <c r="J85">
        <v>30808</v>
      </c>
      <c r="K85">
        <v>1981</v>
      </c>
      <c r="L85">
        <v>12</v>
      </c>
      <c r="M85" t="s">
        <v>166</v>
      </c>
      <c r="N85">
        <v>90411</v>
      </c>
      <c r="O85" t="s">
        <v>166</v>
      </c>
      <c r="P85" t="s">
        <v>166</v>
      </c>
      <c r="U85" t="s">
        <v>340</v>
      </c>
      <c r="V85">
        <v>1591</v>
      </c>
      <c r="X85" t="s">
        <v>341</v>
      </c>
      <c r="Y85">
        <v>259</v>
      </c>
      <c r="Z85" s="8">
        <v>42766</v>
      </c>
      <c r="AA85">
        <v>-160.12</v>
      </c>
      <c r="AB85" t="s">
        <v>170</v>
      </c>
      <c r="AC85">
        <v>-160.12</v>
      </c>
      <c r="AD85" t="s">
        <v>335</v>
      </c>
      <c r="AE85">
        <v>2017</v>
      </c>
      <c r="AF85">
        <v>1</v>
      </c>
    </row>
    <row r="86" spans="1:32" x14ac:dyDescent="0.25">
      <c r="A86" t="s">
        <v>306</v>
      </c>
      <c r="B86" t="s">
        <v>369</v>
      </c>
      <c r="C86" s="8">
        <v>42766</v>
      </c>
      <c r="D86" s="8">
        <v>42782</v>
      </c>
      <c r="E86" t="s">
        <v>161</v>
      </c>
      <c r="F86">
        <v>18670</v>
      </c>
      <c r="G86" t="s">
        <v>363</v>
      </c>
      <c r="H86" t="s">
        <v>163</v>
      </c>
      <c r="I86">
        <v>4000</v>
      </c>
      <c r="J86">
        <v>30808</v>
      </c>
      <c r="K86">
        <v>1981</v>
      </c>
      <c r="L86">
        <v>12</v>
      </c>
      <c r="M86" t="s">
        <v>166</v>
      </c>
      <c r="N86">
        <v>90411</v>
      </c>
      <c r="O86" t="s">
        <v>166</v>
      </c>
      <c r="P86" t="s">
        <v>166</v>
      </c>
      <c r="U86" t="s">
        <v>340</v>
      </c>
      <c r="V86">
        <v>1691</v>
      </c>
      <c r="X86" t="s">
        <v>341</v>
      </c>
      <c r="Y86">
        <v>425</v>
      </c>
      <c r="Z86" s="8">
        <v>42766</v>
      </c>
      <c r="AA86">
        <v>-67.28</v>
      </c>
      <c r="AB86" t="s">
        <v>170</v>
      </c>
      <c r="AC86">
        <v>-67.28</v>
      </c>
      <c r="AD86" t="s">
        <v>335</v>
      </c>
      <c r="AE86">
        <v>2017</v>
      </c>
      <c r="AF86">
        <v>1</v>
      </c>
    </row>
    <row r="87" spans="1:32" x14ac:dyDescent="0.25">
      <c r="A87" t="s">
        <v>306</v>
      </c>
      <c r="B87" t="s">
        <v>370</v>
      </c>
      <c r="C87" s="8">
        <v>42766</v>
      </c>
      <c r="D87" s="8">
        <v>42782</v>
      </c>
      <c r="E87" t="s">
        <v>161</v>
      </c>
      <c r="F87">
        <v>18670</v>
      </c>
      <c r="G87" t="s">
        <v>363</v>
      </c>
      <c r="H87" t="s">
        <v>163</v>
      </c>
      <c r="I87">
        <v>4000</v>
      </c>
      <c r="J87">
        <v>30808</v>
      </c>
      <c r="K87">
        <v>1981</v>
      </c>
      <c r="L87">
        <v>12</v>
      </c>
      <c r="M87" t="s">
        <v>166</v>
      </c>
      <c r="N87">
        <v>90411</v>
      </c>
      <c r="O87" t="s">
        <v>166</v>
      </c>
      <c r="P87" t="s">
        <v>166</v>
      </c>
      <c r="U87" t="s">
        <v>340</v>
      </c>
      <c r="V87">
        <v>1693</v>
      </c>
      <c r="X87" t="s">
        <v>341</v>
      </c>
      <c r="Y87">
        <v>429</v>
      </c>
      <c r="Z87" s="8">
        <v>42766</v>
      </c>
      <c r="AA87">
        <v>-67.28</v>
      </c>
      <c r="AB87" t="s">
        <v>170</v>
      </c>
      <c r="AC87">
        <v>-67.28</v>
      </c>
      <c r="AD87" t="s">
        <v>335</v>
      </c>
      <c r="AE87">
        <v>2017</v>
      </c>
      <c r="AF87">
        <v>1</v>
      </c>
    </row>
    <row r="88" spans="1:32" x14ac:dyDescent="0.25">
      <c r="A88" t="s">
        <v>306</v>
      </c>
      <c r="B88" t="s">
        <v>371</v>
      </c>
      <c r="C88" s="8">
        <v>42766</v>
      </c>
      <c r="D88" s="8">
        <v>42782</v>
      </c>
      <c r="E88" t="s">
        <v>161</v>
      </c>
      <c r="F88">
        <v>18670</v>
      </c>
      <c r="G88" t="s">
        <v>363</v>
      </c>
      <c r="H88" t="s">
        <v>163</v>
      </c>
      <c r="I88">
        <v>4000</v>
      </c>
      <c r="J88">
        <v>30808</v>
      </c>
      <c r="K88">
        <v>1981</v>
      </c>
      <c r="L88">
        <v>12</v>
      </c>
      <c r="M88" t="s">
        <v>166</v>
      </c>
      <c r="N88">
        <v>90411</v>
      </c>
      <c r="O88" t="s">
        <v>166</v>
      </c>
      <c r="P88" t="s">
        <v>166</v>
      </c>
      <c r="U88" t="s">
        <v>340</v>
      </c>
      <c r="V88">
        <v>1695</v>
      </c>
      <c r="X88" t="s">
        <v>341</v>
      </c>
      <c r="Y88">
        <v>433</v>
      </c>
      <c r="Z88" s="8">
        <v>42766</v>
      </c>
      <c r="AA88">
        <v>-67.28</v>
      </c>
      <c r="AB88" t="s">
        <v>170</v>
      </c>
      <c r="AC88">
        <v>-67.28</v>
      </c>
      <c r="AD88" t="s">
        <v>335</v>
      </c>
      <c r="AE88">
        <v>2017</v>
      </c>
      <c r="AF88">
        <v>1</v>
      </c>
    </row>
    <row r="89" spans="1:32" x14ac:dyDescent="0.25">
      <c r="A89" t="s">
        <v>306</v>
      </c>
      <c r="B89" t="s">
        <v>372</v>
      </c>
      <c r="C89" s="8">
        <v>42766</v>
      </c>
      <c r="D89" s="8">
        <v>42782</v>
      </c>
      <c r="E89" t="s">
        <v>161</v>
      </c>
      <c r="F89">
        <v>77630</v>
      </c>
      <c r="G89" t="s">
        <v>373</v>
      </c>
      <c r="H89" t="s">
        <v>163</v>
      </c>
      <c r="I89">
        <v>4000</v>
      </c>
      <c r="J89">
        <v>30808</v>
      </c>
      <c r="K89">
        <v>1981</v>
      </c>
      <c r="L89">
        <v>12</v>
      </c>
      <c r="M89" t="s">
        <v>166</v>
      </c>
      <c r="N89">
        <v>90411</v>
      </c>
      <c r="O89" t="s">
        <v>166</v>
      </c>
      <c r="P89" t="s">
        <v>166</v>
      </c>
      <c r="U89" t="s">
        <v>340</v>
      </c>
      <c r="V89">
        <v>1484</v>
      </c>
      <c r="X89" t="s">
        <v>341</v>
      </c>
      <c r="Y89">
        <v>115</v>
      </c>
      <c r="Z89" s="8">
        <v>42766</v>
      </c>
      <c r="AA89">
        <v>47.02</v>
      </c>
      <c r="AB89" t="s">
        <v>170</v>
      </c>
      <c r="AC89">
        <v>47.02</v>
      </c>
      <c r="AD89" t="s">
        <v>335</v>
      </c>
      <c r="AE89">
        <v>2017</v>
      </c>
      <c r="AF89">
        <v>1</v>
      </c>
    </row>
    <row r="90" spans="1:32" x14ac:dyDescent="0.25">
      <c r="A90" t="s">
        <v>306</v>
      </c>
      <c r="B90" t="s">
        <v>374</v>
      </c>
      <c r="C90" s="8">
        <v>42766</v>
      </c>
      <c r="D90" s="8">
        <v>42782</v>
      </c>
      <c r="E90" t="s">
        <v>161</v>
      </c>
      <c r="F90">
        <v>77630</v>
      </c>
      <c r="G90" t="s">
        <v>373</v>
      </c>
      <c r="H90" t="s">
        <v>163</v>
      </c>
      <c r="I90">
        <v>4000</v>
      </c>
      <c r="J90">
        <v>30808</v>
      </c>
      <c r="K90">
        <v>1981</v>
      </c>
      <c r="L90">
        <v>12</v>
      </c>
      <c r="M90" t="s">
        <v>166</v>
      </c>
      <c r="N90">
        <v>90411</v>
      </c>
      <c r="O90" t="s">
        <v>166</v>
      </c>
      <c r="P90" t="s">
        <v>166</v>
      </c>
      <c r="U90" t="s">
        <v>340</v>
      </c>
      <c r="V90">
        <v>1553</v>
      </c>
      <c r="X90" t="s">
        <v>341</v>
      </c>
      <c r="Y90">
        <v>192</v>
      </c>
      <c r="Z90" s="8">
        <v>42766</v>
      </c>
      <c r="AA90">
        <v>18.52</v>
      </c>
      <c r="AB90" t="s">
        <v>170</v>
      </c>
      <c r="AC90">
        <v>18.52</v>
      </c>
      <c r="AD90" t="s">
        <v>335</v>
      </c>
      <c r="AE90">
        <v>2017</v>
      </c>
      <c r="AF90">
        <v>1</v>
      </c>
    </row>
    <row r="91" spans="1:32" x14ac:dyDescent="0.25">
      <c r="A91" t="s">
        <v>306</v>
      </c>
      <c r="B91" t="s">
        <v>375</v>
      </c>
      <c r="C91" s="8">
        <v>42766</v>
      </c>
      <c r="D91" s="8">
        <v>42782</v>
      </c>
      <c r="E91" t="s">
        <v>161</v>
      </c>
      <c r="F91">
        <v>77630</v>
      </c>
      <c r="G91" t="s">
        <v>373</v>
      </c>
      <c r="H91" t="s">
        <v>163</v>
      </c>
      <c r="I91">
        <v>4000</v>
      </c>
      <c r="J91">
        <v>30808</v>
      </c>
      <c r="K91">
        <v>1981</v>
      </c>
      <c r="L91">
        <v>12</v>
      </c>
      <c r="M91" t="s">
        <v>166</v>
      </c>
      <c r="N91">
        <v>90411</v>
      </c>
      <c r="O91" t="s">
        <v>166</v>
      </c>
      <c r="P91" t="s">
        <v>166</v>
      </c>
      <c r="U91" t="s">
        <v>340</v>
      </c>
      <c r="V91">
        <v>1612</v>
      </c>
      <c r="X91" t="s">
        <v>341</v>
      </c>
      <c r="Y91">
        <v>300</v>
      </c>
      <c r="Z91" s="8">
        <v>42766</v>
      </c>
      <c r="AA91">
        <v>26.33</v>
      </c>
      <c r="AB91" t="s">
        <v>170</v>
      </c>
      <c r="AC91">
        <v>26.33</v>
      </c>
      <c r="AD91" t="s">
        <v>335</v>
      </c>
      <c r="AE91">
        <v>2017</v>
      </c>
      <c r="AF91">
        <v>1</v>
      </c>
    </row>
    <row r="92" spans="1:32" x14ac:dyDescent="0.25">
      <c r="A92" t="s">
        <v>306</v>
      </c>
      <c r="B92" t="s">
        <v>376</v>
      </c>
      <c r="C92" s="8">
        <v>42766</v>
      </c>
      <c r="D92" s="8">
        <v>42782</v>
      </c>
      <c r="E92" t="s">
        <v>161</v>
      </c>
      <c r="F92">
        <v>77630</v>
      </c>
      <c r="G92" t="s">
        <v>373</v>
      </c>
      <c r="H92" t="s">
        <v>163</v>
      </c>
      <c r="I92">
        <v>4000</v>
      </c>
      <c r="J92">
        <v>30808</v>
      </c>
      <c r="K92">
        <v>1981</v>
      </c>
      <c r="L92">
        <v>12</v>
      </c>
      <c r="M92" t="s">
        <v>166</v>
      </c>
      <c r="N92">
        <v>90411</v>
      </c>
      <c r="O92" t="s">
        <v>166</v>
      </c>
      <c r="P92" t="s">
        <v>166</v>
      </c>
      <c r="U92" t="s">
        <v>340</v>
      </c>
      <c r="V92">
        <v>1613</v>
      </c>
      <c r="X92" t="s">
        <v>341</v>
      </c>
      <c r="Y92">
        <v>302</v>
      </c>
      <c r="Z92" s="8">
        <v>42766</v>
      </c>
      <c r="AA92">
        <v>26.33</v>
      </c>
      <c r="AB92" t="s">
        <v>170</v>
      </c>
      <c r="AC92">
        <v>26.33</v>
      </c>
      <c r="AD92" t="s">
        <v>335</v>
      </c>
      <c r="AE92">
        <v>2017</v>
      </c>
      <c r="AF92">
        <v>1</v>
      </c>
    </row>
    <row r="93" spans="1:32" x14ac:dyDescent="0.25">
      <c r="A93" t="s">
        <v>306</v>
      </c>
      <c r="B93" t="s">
        <v>377</v>
      </c>
      <c r="C93" s="8">
        <v>42766</v>
      </c>
      <c r="D93" s="8">
        <v>42782</v>
      </c>
      <c r="E93" t="s">
        <v>161</v>
      </c>
      <c r="F93">
        <v>77630</v>
      </c>
      <c r="G93" t="s">
        <v>373</v>
      </c>
      <c r="H93" t="s">
        <v>163</v>
      </c>
      <c r="I93">
        <v>4000</v>
      </c>
      <c r="J93">
        <v>30808</v>
      </c>
      <c r="K93">
        <v>1981</v>
      </c>
      <c r="L93">
        <v>12</v>
      </c>
      <c r="M93" t="s">
        <v>166</v>
      </c>
      <c r="N93">
        <v>90411</v>
      </c>
      <c r="O93" t="s">
        <v>166</v>
      </c>
      <c r="P93" t="s">
        <v>166</v>
      </c>
      <c r="U93" t="s">
        <v>340</v>
      </c>
      <c r="V93">
        <v>1614</v>
      </c>
      <c r="X93" t="s">
        <v>341</v>
      </c>
      <c r="Y93">
        <v>303</v>
      </c>
      <c r="Z93" s="8">
        <v>42766</v>
      </c>
      <c r="AA93">
        <v>26.33</v>
      </c>
      <c r="AB93" t="s">
        <v>170</v>
      </c>
      <c r="AC93">
        <v>26.33</v>
      </c>
      <c r="AD93" t="s">
        <v>335</v>
      </c>
      <c r="AE93">
        <v>2017</v>
      </c>
      <c r="AF93">
        <v>1</v>
      </c>
    </row>
    <row r="94" spans="1:32" x14ac:dyDescent="0.25">
      <c r="A94" t="s">
        <v>306</v>
      </c>
      <c r="B94" t="s">
        <v>378</v>
      </c>
      <c r="C94" s="8">
        <v>42766</v>
      </c>
      <c r="D94" s="8">
        <v>42782</v>
      </c>
      <c r="E94" t="s">
        <v>161</v>
      </c>
      <c r="F94">
        <v>77630</v>
      </c>
      <c r="G94" t="s">
        <v>373</v>
      </c>
      <c r="H94" t="s">
        <v>163</v>
      </c>
      <c r="I94">
        <v>4000</v>
      </c>
      <c r="J94">
        <v>30808</v>
      </c>
      <c r="K94">
        <v>1981</v>
      </c>
      <c r="L94">
        <v>12</v>
      </c>
      <c r="M94" t="s">
        <v>166</v>
      </c>
      <c r="N94">
        <v>90411</v>
      </c>
      <c r="O94" t="s">
        <v>166</v>
      </c>
      <c r="P94" t="s">
        <v>166</v>
      </c>
      <c r="U94" t="s">
        <v>340</v>
      </c>
      <c r="V94">
        <v>1639</v>
      </c>
      <c r="X94" t="s">
        <v>341</v>
      </c>
      <c r="Y94">
        <v>341</v>
      </c>
      <c r="Z94" s="8">
        <v>42766</v>
      </c>
      <c r="AA94">
        <v>21.52</v>
      </c>
      <c r="AB94" t="s">
        <v>170</v>
      </c>
      <c r="AC94">
        <v>21.52</v>
      </c>
      <c r="AD94" t="s">
        <v>335</v>
      </c>
      <c r="AE94">
        <v>2017</v>
      </c>
      <c r="AF94">
        <v>1</v>
      </c>
    </row>
    <row r="95" spans="1:32" x14ac:dyDescent="0.25">
      <c r="A95" t="s">
        <v>306</v>
      </c>
      <c r="B95" t="s">
        <v>379</v>
      </c>
      <c r="C95" s="8">
        <v>42766</v>
      </c>
      <c r="D95" s="8">
        <v>42782</v>
      </c>
      <c r="E95" t="s">
        <v>161</v>
      </c>
      <c r="F95">
        <v>77630</v>
      </c>
      <c r="G95" t="s">
        <v>373</v>
      </c>
      <c r="H95" t="s">
        <v>163</v>
      </c>
      <c r="I95">
        <v>4000</v>
      </c>
      <c r="J95">
        <v>30808</v>
      </c>
      <c r="K95">
        <v>1981</v>
      </c>
      <c r="L95">
        <v>12</v>
      </c>
      <c r="M95" t="s">
        <v>166</v>
      </c>
      <c r="N95">
        <v>90411</v>
      </c>
      <c r="O95" t="s">
        <v>166</v>
      </c>
      <c r="P95" t="s">
        <v>166</v>
      </c>
      <c r="U95" t="s">
        <v>340</v>
      </c>
      <c r="V95">
        <v>1388</v>
      </c>
      <c r="X95" t="s">
        <v>341</v>
      </c>
      <c r="Y95">
        <v>63</v>
      </c>
      <c r="Z95" s="8">
        <v>42766</v>
      </c>
      <c r="AA95">
        <v>31.19</v>
      </c>
      <c r="AB95" t="s">
        <v>170</v>
      </c>
      <c r="AC95">
        <v>31.19</v>
      </c>
      <c r="AD95" t="s">
        <v>335</v>
      </c>
      <c r="AE95">
        <v>2017</v>
      </c>
      <c r="AF95">
        <v>1</v>
      </c>
    </row>
    <row r="96" spans="1:32" x14ac:dyDescent="0.25">
      <c r="A96" t="s">
        <v>306</v>
      </c>
      <c r="B96" t="s">
        <v>380</v>
      </c>
      <c r="C96" s="8">
        <v>42766</v>
      </c>
      <c r="D96" s="8">
        <v>42782</v>
      </c>
      <c r="E96" t="s">
        <v>161</v>
      </c>
      <c r="F96">
        <v>77630</v>
      </c>
      <c r="G96" t="s">
        <v>373</v>
      </c>
      <c r="H96" t="s">
        <v>163</v>
      </c>
      <c r="I96">
        <v>4000</v>
      </c>
      <c r="J96">
        <v>30808</v>
      </c>
      <c r="K96">
        <v>1981</v>
      </c>
      <c r="L96">
        <v>12</v>
      </c>
      <c r="M96" t="s">
        <v>166</v>
      </c>
      <c r="N96">
        <v>90411</v>
      </c>
      <c r="O96" t="s">
        <v>166</v>
      </c>
      <c r="P96" t="s">
        <v>166</v>
      </c>
      <c r="U96" t="s">
        <v>340</v>
      </c>
      <c r="V96">
        <v>1389</v>
      </c>
      <c r="X96" t="s">
        <v>341</v>
      </c>
      <c r="Y96">
        <v>66</v>
      </c>
      <c r="Z96" s="8">
        <v>42766</v>
      </c>
      <c r="AA96">
        <v>31.19</v>
      </c>
      <c r="AB96" t="s">
        <v>170</v>
      </c>
      <c r="AC96">
        <v>31.19</v>
      </c>
      <c r="AD96" t="s">
        <v>335</v>
      </c>
      <c r="AE96">
        <v>2017</v>
      </c>
      <c r="AF96">
        <v>1</v>
      </c>
    </row>
    <row r="97" spans="1:32" x14ac:dyDescent="0.25">
      <c r="A97" t="s">
        <v>306</v>
      </c>
      <c r="B97" t="s">
        <v>381</v>
      </c>
      <c r="C97" s="8">
        <v>42766</v>
      </c>
      <c r="D97" s="8">
        <v>42782</v>
      </c>
      <c r="E97" t="s">
        <v>161</v>
      </c>
      <c r="F97">
        <v>77630</v>
      </c>
      <c r="G97" t="s">
        <v>373</v>
      </c>
      <c r="H97" t="s">
        <v>163</v>
      </c>
      <c r="I97">
        <v>4000</v>
      </c>
      <c r="J97">
        <v>30808</v>
      </c>
      <c r="K97">
        <v>1981</v>
      </c>
      <c r="L97">
        <v>12</v>
      </c>
      <c r="M97" t="s">
        <v>166</v>
      </c>
      <c r="N97">
        <v>90411</v>
      </c>
      <c r="O97" t="s">
        <v>166</v>
      </c>
      <c r="P97" t="s">
        <v>166</v>
      </c>
      <c r="U97" t="s">
        <v>340</v>
      </c>
      <c r="V97">
        <v>1390</v>
      </c>
      <c r="X97" t="s">
        <v>341</v>
      </c>
      <c r="Y97">
        <v>67</v>
      </c>
      <c r="Z97" s="8">
        <v>42766</v>
      </c>
      <c r="AA97">
        <v>31.19</v>
      </c>
      <c r="AB97" t="s">
        <v>170</v>
      </c>
      <c r="AC97">
        <v>31.19</v>
      </c>
      <c r="AD97" t="s">
        <v>335</v>
      </c>
      <c r="AE97">
        <v>2017</v>
      </c>
      <c r="AF97">
        <v>1</v>
      </c>
    </row>
    <row r="98" spans="1:32" x14ac:dyDescent="0.25">
      <c r="A98" t="s">
        <v>306</v>
      </c>
      <c r="B98" t="s">
        <v>382</v>
      </c>
      <c r="C98" s="8">
        <v>42766</v>
      </c>
      <c r="D98" s="8">
        <v>42782</v>
      </c>
      <c r="E98" t="s">
        <v>161</v>
      </c>
      <c r="F98">
        <v>77630</v>
      </c>
      <c r="G98" t="s">
        <v>373</v>
      </c>
      <c r="H98" t="s">
        <v>163</v>
      </c>
      <c r="I98">
        <v>4000</v>
      </c>
      <c r="J98">
        <v>30808</v>
      </c>
      <c r="K98">
        <v>1981</v>
      </c>
      <c r="L98">
        <v>12</v>
      </c>
      <c r="M98" t="s">
        <v>166</v>
      </c>
      <c r="N98">
        <v>90411</v>
      </c>
      <c r="O98" t="s">
        <v>166</v>
      </c>
      <c r="P98" t="s">
        <v>166</v>
      </c>
      <c r="U98" t="s">
        <v>340</v>
      </c>
      <c r="V98">
        <v>1391</v>
      </c>
      <c r="X98" t="s">
        <v>341</v>
      </c>
      <c r="Y98">
        <v>70</v>
      </c>
      <c r="Z98" s="8">
        <v>42766</v>
      </c>
      <c r="AA98">
        <v>31.19</v>
      </c>
      <c r="AB98" t="s">
        <v>170</v>
      </c>
      <c r="AC98">
        <v>31.19</v>
      </c>
      <c r="AD98" t="s">
        <v>335</v>
      </c>
      <c r="AE98">
        <v>2017</v>
      </c>
      <c r="AF98">
        <v>1</v>
      </c>
    </row>
    <row r="99" spans="1:32" x14ac:dyDescent="0.25">
      <c r="A99" t="s">
        <v>306</v>
      </c>
      <c r="B99" t="s">
        <v>383</v>
      </c>
      <c r="C99" s="8">
        <v>42766</v>
      </c>
      <c r="D99" s="8">
        <v>42782</v>
      </c>
      <c r="E99" t="s">
        <v>161</v>
      </c>
      <c r="F99">
        <v>77630</v>
      </c>
      <c r="G99" t="s">
        <v>373</v>
      </c>
      <c r="H99" t="s">
        <v>163</v>
      </c>
      <c r="I99">
        <v>4000</v>
      </c>
      <c r="J99">
        <v>30808</v>
      </c>
      <c r="K99">
        <v>1981</v>
      </c>
      <c r="L99">
        <v>12</v>
      </c>
      <c r="M99" t="s">
        <v>166</v>
      </c>
      <c r="N99">
        <v>90411</v>
      </c>
      <c r="O99" t="s">
        <v>166</v>
      </c>
      <c r="P99" t="s">
        <v>166</v>
      </c>
      <c r="U99" t="s">
        <v>340</v>
      </c>
      <c r="V99">
        <v>1392</v>
      </c>
      <c r="X99" t="s">
        <v>341</v>
      </c>
      <c r="Y99">
        <v>72</v>
      </c>
      <c r="Z99" s="8">
        <v>42766</v>
      </c>
      <c r="AA99">
        <v>31.19</v>
      </c>
      <c r="AB99" t="s">
        <v>170</v>
      </c>
      <c r="AC99">
        <v>31.19</v>
      </c>
      <c r="AD99" t="s">
        <v>335</v>
      </c>
      <c r="AE99">
        <v>2017</v>
      </c>
      <c r="AF99">
        <v>1</v>
      </c>
    </row>
    <row r="100" spans="1:32" x14ac:dyDescent="0.25">
      <c r="A100" t="s">
        <v>306</v>
      </c>
      <c r="B100" t="s">
        <v>384</v>
      </c>
      <c r="C100" s="8">
        <v>42766</v>
      </c>
      <c r="D100" s="8">
        <v>42782</v>
      </c>
      <c r="E100" t="s">
        <v>161</v>
      </c>
      <c r="F100">
        <v>77630</v>
      </c>
      <c r="G100" t="s">
        <v>373</v>
      </c>
      <c r="H100" t="s">
        <v>163</v>
      </c>
      <c r="I100">
        <v>4000</v>
      </c>
      <c r="J100">
        <v>30808</v>
      </c>
      <c r="K100">
        <v>1981</v>
      </c>
      <c r="L100">
        <v>12</v>
      </c>
      <c r="M100" t="s">
        <v>166</v>
      </c>
      <c r="N100">
        <v>90411</v>
      </c>
      <c r="O100" t="s">
        <v>166</v>
      </c>
      <c r="P100" t="s">
        <v>166</v>
      </c>
      <c r="U100" t="s">
        <v>340</v>
      </c>
      <c r="V100">
        <v>1393</v>
      </c>
      <c r="X100" t="s">
        <v>341</v>
      </c>
      <c r="Y100">
        <v>74</v>
      </c>
      <c r="Z100" s="8">
        <v>42766</v>
      </c>
      <c r="AA100">
        <v>31.19</v>
      </c>
      <c r="AB100" t="s">
        <v>170</v>
      </c>
      <c r="AC100">
        <v>31.19</v>
      </c>
      <c r="AD100" t="s">
        <v>335</v>
      </c>
      <c r="AE100">
        <v>2017</v>
      </c>
      <c r="AF100">
        <v>1</v>
      </c>
    </row>
    <row r="101" spans="1:32" x14ac:dyDescent="0.25">
      <c r="A101" t="s">
        <v>306</v>
      </c>
      <c r="B101" t="s">
        <v>385</v>
      </c>
      <c r="C101" s="8">
        <v>42766</v>
      </c>
      <c r="D101" s="8">
        <v>42782</v>
      </c>
      <c r="E101" t="s">
        <v>161</v>
      </c>
      <c r="F101">
        <v>77660</v>
      </c>
      <c r="G101" t="s">
        <v>386</v>
      </c>
      <c r="H101" t="s">
        <v>163</v>
      </c>
      <c r="I101">
        <v>4000</v>
      </c>
      <c r="J101">
        <v>30808</v>
      </c>
      <c r="K101">
        <v>1981</v>
      </c>
      <c r="L101">
        <v>12</v>
      </c>
      <c r="M101" t="s">
        <v>166</v>
      </c>
      <c r="N101">
        <v>90411</v>
      </c>
      <c r="O101" t="s">
        <v>166</v>
      </c>
      <c r="P101" t="s">
        <v>166</v>
      </c>
      <c r="U101" t="s">
        <v>340</v>
      </c>
      <c r="V101">
        <v>1476</v>
      </c>
      <c r="X101" t="s">
        <v>341</v>
      </c>
      <c r="Y101">
        <v>112</v>
      </c>
      <c r="Z101" s="8">
        <v>42766</v>
      </c>
      <c r="AA101">
        <v>292.58</v>
      </c>
      <c r="AB101" t="s">
        <v>170</v>
      </c>
      <c r="AC101">
        <v>292.58</v>
      </c>
      <c r="AD101" t="s">
        <v>335</v>
      </c>
      <c r="AE101">
        <v>2017</v>
      </c>
      <c r="AF101">
        <v>1</v>
      </c>
    </row>
    <row r="102" spans="1:32" x14ac:dyDescent="0.25">
      <c r="A102" t="s">
        <v>306</v>
      </c>
      <c r="B102" t="s">
        <v>387</v>
      </c>
      <c r="C102" s="8">
        <v>42766</v>
      </c>
      <c r="D102" s="8">
        <v>42782</v>
      </c>
      <c r="E102" t="s">
        <v>161</v>
      </c>
      <c r="F102">
        <v>77660</v>
      </c>
      <c r="G102" t="s">
        <v>386</v>
      </c>
      <c r="H102" t="s">
        <v>163</v>
      </c>
      <c r="I102">
        <v>4000</v>
      </c>
      <c r="J102">
        <v>30808</v>
      </c>
      <c r="K102">
        <v>1981</v>
      </c>
      <c r="L102">
        <v>12</v>
      </c>
      <c r="M102" t="s">
        <v>166</v>
      </c>
      <c r="N102">
        <v>90411</v>
      </c>
      <c r="O102" t="s">
        <v>166</v>
      </c>
      <c r="P102" t="s">
        <v>166</v>
      </c>
      <c r="U102" t="s">
        <v>340</v>
      </c>
      <c r="V102">
        <v>1582</v>
      </c>
      <c r="X102" t="s">
        <v>341</v>
      </c>
      <c r="Y102">
        <v>243</v>
      </c>
      <c r="Z102" s="8">
        <v>42766</v>
      </c>
      <c r="AA102">
        <v>290.87</v>
      </c>
      <c r="AB102" t="s">
        <v>170</v>
      </c>
      <c r="AC102">
        <v>290.87</v>
      </c>
      <c r="AD102" t="s">
        <v>335</v>
      </c>
      <c r="AE102">
        <v>2017</v>
      </c>
      <c r="AF102">
        <v>1</v>
      </c>
    </row>
    <row r="103" spans="1:32" x14ac:dyDescent="0.25">
      <c r="A103" t="s">
        <v>306</v>
      </c>
      <c r="B103" t="s">
        <v>388</v>
      </c>
      <c r="C103" s="8">
        <v>42766</v>
      </c>
      <c r="D103" s="8">
        <v>42782</v>
      </c>
      <c r="E103" t="s">
        <v>161</v>
      </c>
      <c r="F103">
        <v>77660</v>
      </c>
      <c r="G103" t="s">
        <v>386</v>
      </c>
      <c r="H103" t="s">
        <v>163</v>
      </c>
      <c r="I103">
        <v>4000</v>
      </c>
      <c r="J103">
        <v>30808</v>
      </c>
      <c r="K103">
        <v>1981</v>
      </c>
      <c r="L103">
        <v>12</v>
      </c>
      <c r="M103" t="s">
        <v>166</v>
      </c>
      <c r="N103">
        <v>90411</v>
      </c>
      <c r="O103" t="s">
        <v>166</v>
      </c>
      <c r="P103" t="s">
        <v>166</v>
      </c>
      <c r="U103" t="s">
        <v>340</v>
      </c>
      <c r="V103">
        <v>1583</v>
      </c>
      <c r="X103" t="s">
        <v>341</v>
      </c>
      <c r="Y103">
        <v>246</v>
      </c>
      <c r="Z103" s="8">
        <v>42766</v>
      </c>
      <c r="AA103">
        <v>290.87</v>
      </c>
      <c r="AB103" t="s">
        <v>170</v>
      </c>
      <c r="AC103">
        <v>290.87</v>
      </c>
      <c r="AD103" t="s">
        <v>335</v>
      </c>
      <c r="AE103">
        <v>2017</v>
      </c>
      <c r="AF103">
        <v>1</v>
      </c>
    </row>
    <row r="104" spans="1:32" x14ac:dyDescent="0.25">
      <c r="A104" t="s">
        <v>306</v>
      </c>
      <c r="B104" t="s">
        <v>389</v>
      </c>
      <c r="C104" s="8">
        <v>42766</v>
      </c>
      <c r="D104" s="8">
        <v>42782</v>
      </c>
      <c r="E104" t="s">
        <v>161</v>
      </c>
      <c r="F104">
        <v>77660</v>
      </c>
      <c r="G104" t="s">
        <v>386</v>
      </c>
      <c r="H104" t="s">
        <v>163</v>
      </c>
      <c r="I104">
        <v>4000</v>
      </c>
      <c r="J104">
        <v>30808</v>
      </c>
      <c r="K104">
        <v>1981</v>
      </c>
      <c r="L104">
        <v>12</v>
      </c>
      <c r="M104" t="s">
        <v>166</v>
      </c>
      <c r="N104">
        <v>90411</v>
      </c>
      <c r="O104" t="s">
        <v>166</v>
      </c>
      <c r="P104" t="s">
        <v>166</v>
      </c>
      <c r="U104" t="s">
        <v>340</v>
      </c>
      <c r="V104">
        <v>1585</v>
      </c>
      <c r="X104" t="s">
        <v>341</v>
      </c>
      <c r="Y104">
        <v>247</v>
      </c>
      <c r="Z104" s="8">
        <v>42766</v>
      </c>
      <c r="AA104">
        <v>290.87</v>
      </c>
      <c r="AB104" t="s">
        <v>170</v>
      </c>
      <c r="AC104">
        <v>290.87</v>
      </c>
      <c r="AD104" t="s">
        <v>335</v>
      </c>
      <c r="AE104">
        <v>2017</v>
      </c>
      <c r="AF104">
        <v>1</v>
      </c>
    </row>
    <row r="105" spans="1:32" x14ac:dyDescent="0.25">
      <c r="A105" t="s">
        <v>306</v>
      </c>
      <c r="B105" t="s">
        <v>390</v>
      </c>
      <c r="C105" s="8">
        <v>42766</v>
      </c>
      <c r="D105" s="8">
        <v>42782</v>
      </c>
      <c r="E105" t="s">
        <v>161</v>
      </c>
      <c r="F105">
        <v>77660</v>
      </c>
      <c r="G105" t="s">
        <v>386</v>
      </c>
      <c r="H105" t="s">
        <v>163</v>
      </c>
      <c r="I105">
        <v>4000</v>
      </c>
      <c r="J105">
        <v>30808</v>
      </c>
      <c r="K105">
        <v>1981</v>
      </c>
      <c r="L105">
        <v>12</v>
      </c>
      <c r="M105" t="s">
        <v>166</v>
      </c>
      <c r="N105">
        <v>90411</v>
      </c>
      <c r="O105" t="s">
        <v>166</v>
      </c>
      <c r="P105" t="s">
        <v>166</v>
      </c>
      <c r="U105" t="s">
        <v>340</v>
      </c>
      <c r="V105">
        <v>1597</v>
      </c>
      <c r="X105" t="s">
        <v>341</v>
      </c>
      <c r="Y105">
        <v>269</v>
      </c>
      <c r="Z105" s="8">
        <v>42766</v>
      </c>
      <c r="AA105">
        <v>182.3</v>
      </c>
      <c r="AB105" t="s">
        <v>170</v>
      </c>
      <c r="AC105">
        <v>182.3</v>
      </c>
      <c r="AD105" t="s">
        <v>335</v>
      </c>
      <c r="AE105">
        <v>2017</v>
      </c>
      <c r="AF105">
        <v>1</v>
      </c>
    </row>
    <row r="106" spans="1:32" x14ac:dyDescent="0.25">
      <c r="A106" t="s">
        <v>306</v>
      </c>
      <c r="B106" t="s">
        <v>391</v>
      </c>
      <c r="C106" s="8">
        <v>42766</v>
      </c>
      <c r="D106" s="8">
        <v>42782</v>
      </c>
      <c r="E106" t="s">
        <v>161</v>
      </c>
      <c r="F106">
        <v>77660</v>
      </c>
      <c r="G106" t="s">
        <v>386</v>
      </c>
      <c r="H106" t="s">
        <v>163</v>
      </c>
      <c r="I106">
        <v>4000</v>
      </c>
      <c r="J106">
        <v>30808</v>
      </c>
      <c r="K106">
        <v>1981</v>
      </c>
      <c r="L106">
        <v>12</v>
      </c>
      <c r="M106" t="s">
        <v>166</v>
      </c>
      <c r="N106">
        <v>90411</v>
      </c>
      <c r="O106" t="s">
        <v>166</v>
      </c>
      <c r="P106" t="s">
        <v>166</v>
      </c>
      <c r="U106" t="s">
        <v>340</v>
      </c>
      <c r="V106">
        <v>1598</v>
      </c>
      <c r="X106" t="s">
        <v>341</v>
      </c>
      <c r="Y106">
        <v>271</v>
      </c>
      <c r="Z106" s="8">
        <v>42766</v>
      </c>
      <c r="AA106">
        <v>182.3</v>
      </c>
      <c r="AB106" t="s">
        <v>170</v>
      </c>
      <c r="AC106">
        <v>182.3</v>
      </c>
      <c r="AD106" t="s">
        <v>335</v>
      </c>
      <c r="AE106">
        <v>2017</v>
      </c>
      <c r="AF106">
        <v>1</v>
      </c>
    </row>
    <row r="107" spans="1:32" x14ac:dyDescent="0.25">
      <c r="A107" t="s">
        <v>306</v>
      </c>
      <c r="B107" t="s">
        <v>392</v>
      </c>
      <c r="C107" s="8">
        <v>42766</v>
      </c>
      <c r="D107" s="8">
        <v>42782</v>
      </c>
      <c r="E107" t="s">
        <v>161</v>
      </c>
      <c r="F107">
        <v>77660</v>
      </c>
      <c r="G107" t="s">
        <v>386</v>
      </c>
      <c r="H107" t="s">
        <v>163</v>
      </c>
      <c r="I107">
        <v>4000</v>
      </c>
      <c r="J107">
        <v>30808</v>
      </c>
      <c r="K107">
        <v>1981</v>
      </c>
      <c r="L107">
        <v>12</v>
      </c>
      <c r="M107" t="s">
        <v>166</v>
      </c>
      <c r="N107">
        <v>90411</v>
      </c>
      <c r="O107" t="s">
        <v>166</v>
      </c>
      <c r="P107" t="s">
        <v>166</v>
      </c>
      <c r="U107" t="s">
        <v>340</v>
      </c>
      <c r="V107">
        <v>1603</v>
      </c>
      <c r="X107" t="s">
        <v>341</v>
      </c>
      <c r="Y107">
        <v>281</v>
      </c>
      <c r="Z107" s="8">
        <v>42766</v>
      </c>
      <c r="AA107">
        <v>120.47</v>
      </c>
      <c r="AB107" t="s">
        <v>170</v>
      </c>
      <c r="AC107">
        <v>120.47</v>
      </c>
      <c r="AD107" t="s">
        <v>335</v>
      </c>
      <c r="AE107">
        <v>2017</v>
      </c>
      <c r="AF107">
        <v>1</v>
      </c>
    </row>
    <row r="108" spans="1:32" x14ac:dyDescent="0.25">
      <c r="A108" t="s">
        <v>306</v>
      </c>
      <c r="B108" t="s">
        <v>393</v>
      </c>
      <c r="C108" s="8">
        <v>42766</v>
      </c>
      <c r="D108" s="8">
        <v>42782</v>
      </c>
      <c r="E108" t="s">
        <v>161</v>
      </c>
      <c r="F108">
        <v>77660</v>
      </c>
      <c r="G108" t="s">
        <v>386</v>
      </c>
      <c r="H108" t="s">
        <v>163</v>
      </c>
      <c r="I108">
        <v>4000</v>
      </c>
      <c r="J108">
        <v>30808</v>
      </c>
      <c r="K108">
        <v>1981</v>
      </c>
      <c r="L108">
        <v>12</v>
      </c>
      <c r="M108" t="s">
        <v>166</v>
      </c>
      <c r="N108">
        <v>90411</v>
      </c>
      <c r="O108" t="s">
        <v>166</v>
      </c>
      <c r="P108" t="s">
        <v>166</v>
      </c>
      <c r="U108" t="s">
        <v>340</v>
      </c>
      <c r="V108">
        <v>1697</v>
      </c>
      <c r="X108" t="s">
        <v>341</v>
      </c>
      <c r="Y108">
        <v>438</v>
      </c>
      <c r="Z108" s="8">
        <v>42766</v>
      </c>
      <c r="AA108">
        <v>288.55</v>
      </c>
      <c r="AB108" t="s">
        <v>170</v>
      </c>
      <c r="AC108">
        <v>288.55</v>
      </c>
      <c r="AD108" t="s">
        <v>335</v>
      </c>
      <c r="AE108">
        <v>2017</v>
      </c>
      <c r="AF108">
        <v>1</v>
      </c>
    </row>
    <row r="109" spans="1:32" x14ac:dyDescent="0.25">
      <c r="A109" t="s">
        <v>306</v>
      </c>
      <c r="B109" t="s">
        <v>394</v>
      </c>
      <c r="C109" s="8">
        <v>42766</v>
      </c>
      <c r="D109" s="8">
        <v>42782</v>
      </c>
      <c r="E109" t="s">
        <v>161</v>
      </c>
      <c r="F109">
        <v>77660</v>
      </c>
      <c r="G109" t="s">
        <v>386</v>
      </c>
      <c r="H109" t="s">
        <v>163</v>
      </c>
      <c r="I109">
        <v>4000</v>
      </c>
      <c r="J109">
        <v>30808</v>
      </c>
      <c r="K109">
        <v>1981</v>
      </c>
      <c r="L109">
        <v>12</v>
      </c>
      <c r="M109" t="s">
        <v>166</v>
      </c>
      <c r="N109">
        <v>90411</v>
      </c>
      <c r="O109" t="s">
        <v>166</v>
      </c>
      <c r="P109" t="s">
        <v>166</v>
      </c>
      <c r="U109" t="s">
        <v>340</v>
      </c>
      <c r="V109">
        <v>1698</v>
      </c>
      <c r="X109" t="s">
        <v>341</v>
      </c>
      <c r="Y109">
        <v>440</v>
      </c>
      <c r="Z109" s="8">
        <v>42766</v>
      </c>
      <c r="AA109">
        <v>288.55</v>
      </c>
      <c r="AB109" t="s">
        <v>170</v>
      </c>
      <c r="AC109">
        <v>288.55</v>
      </c>
      <c r="AD109" t="s">
        <v>335</v>
      </c>
      <c r="AE109">
        <v>2017</v>
      </c>
      <c r="AF109">
        <v>1</v>
      </c>
    </row>
    <row r="110" spans="1:32" x14ac:dyDescent="0.25">
      <c r="A110" t="s">
        <v>306</v>
      </c>
      <c r="B110" t="s">
        <v>395</v>
      </c>
      <c r="C110" s="8">
        <v>42766</v>
      </c>
      <c r="D110" s="8">
        <v>42782</v>
      </c>
      <c r="E110" t="s">
        <v>161</v>
      </c>
      <c r="F110">
        <v>77660</v>
      </c>
      <c r="G110" t="s">
        <v>386</v>
      </c>
      <c r="H110" t="s">
        <v>163</v>
      </c>
      <c r="I110">
        <v>4000</v>
      </c>
      <c r="J110">
        <v>30808</v>
      </c>
      <c r="K110">
        <v>1981</v>
      </c>
      <c r="L110">
        <v>12</v>
      </c>
      <c r="M110" t="s">
        <v>166</v>
      </c>
      <c r="N110">
        <v>90411</v>
      </c>
      <c r="O110" t="s">
        <v>166</v>
      </c>
      <c r="P110" t="s">
        <v>166</v>
      </c>
      <c r="U110" t="s">
        <v>340</v>
      </c>
      <c r="V110">
        <v>1714</v>
      </c>
      <c r="X110" t="s">
        <v>341</v>
      </c>
      <c r="Y110">
        <v>450</v>
      </c>
      <c r="Z110" s="8">
        <v>42766</v>
      </c>
      <c r="AA110">
        <v>331.02</v>
      </c>
      <c r="AB110" t="s">
        <v>170</v>
      </c>
      <c r="AC110">
        <v>331.02</v>
      </c>
      <c r="AD110" t="s">
        <v>335</v>
      </c>
      <c r="AE110">
        <v>2017</v>
      </c>
      <c r="AF110">
        <v>1</v>
      </c>
    </row>
    <row r="111" spans="1:32" x14ac:dyDescent="0.25">
      <c r="A111" t="s">
        <v>306</v>
      </c>
      <c r="B111" t="s">
        <v>396</v>
      </c>
      <c r="C111" s="8">
        <v>42766</v>
      </c>
      <c r="D111" s="8">
        <v>42782</v>
      </c>
      <c r="E111" t="s">
        <v>161</v>
      </c>
      <c r="F111">
        <v>77670</v>
      </c>
      <c r="G111" t="s">
        <v>397</v>
      </c>
      <c r="H111" t="s">
        <v>163</v>
      </c>
      <c r="I111">
        <v>4000</v>
      </c>
      <c r="J111">
        <v>30808</v>
      </c>
      <c r="K111">
        <v>1981</v>
      </c>
      <c r="L111">
        <v>12</v>
      </c>
      <c r="M111" t="s">
        <v>166</v>
      </c>
      <c r="N111">
        <v>90411</v>
      </c>
      <c r="O111" t="s">
        <v>166</v>
      </c>
      <c r="P111" t="s">
        <v>166</v>
      </c>
      <c r="U111" t="s">
        <v>340</v>
      </c>
      <c r="V111">
        <v>1586</v>
      </c>
      <c r="X111" t="s">
        <v>341</v>
      </c>
      <c r="Y111">
        <v>250</v>
      </c>
      <c r="Z111" s="8">
        <v>42766</v>
      </c>
      <c r="AA111">
        <v>160.12</v>
      </c>
      <c r="AB111" t="s">
        <v>170</v>
      </c>
      <c r="AC111">
        <v>160.12</v>
      </c>
      <c r="AD111" t="s">
        <v>335</v>
      </c>
      <c r="AE111">
        <v>2017</v>
      </c>
      <c r="AF111">
        <v>1</v>
      </c>
    </row>
    <row r="112" spans="1:32" x14ac:dyDescent="0.25">
      <c r="A112" t="s">
        <v>306</v>
      </c>
      <c r="B112" t="s">
        <v>398</v>
      </c>
      <c r="C112" s="8">
        <v>42766</v>
      </c>
      <c r="D112" s="8">
        <v>42782</v>
      </c>
      <c r="E112" t="s">
        <v>161</v>
      </c>
      <c r="F112">
        <v>77670</v>
      </c>
      <c r="G112" t="s">
        <v>397</v>
      </c>
      <c r="H112" t="s">
        <v>163</v>
      </c>
      <c r="I112">
        <v>4000</v>
      </c>
      <c r="J112">
        <v>30808</v>
      </c>
      <c r="K112">
        <v>1981</v>
      </c>
      <c r="L112">
        <v>12</v>
      </c>
      <c r="M112" t="s">
        <v>166</v>
      </c>
      <c r="N112">
        <v>90411</v>
      </c>
      <c r="O112" t="s">
        <v>166</v>
      </c>
      <c r="P112" t="s">
        <v>166</v>
      </c>
      <c r="U112" t="s">
        <v>340</v>
      </c>
      <c r="V112">
        <v>1587</v>
      </c>
      <c r="X112" t="s">
        <v>341</v>
      </c>
      <c r="Y112">
        <v>252</v>
      </c>
      <c r="Z112" s="8">
        <v>42766</v>
      </c>
      <c r="AA112">
        <v>160.12</v>
      </c>
      <c r="AB112" t="s">
        <v>170</v>
      </c>
      <c r="AC112">
        <v>160.12</v>
      </c>
      <c r="AD112" t="s">
        <v>335</v>
      </c>
      <c r="AE112">
        <v>2017</v>
      </c>
      <c r="AF112">
        <v>1</v>
      </c>
    </row>
    <row r="113" spans="1:32" x14ac:dyDescent="0.25">
      <c r="A113" t="s">
        <v>306</v>
      </c>
      <c r="B113" t="s">
        <v>399</v>
      </c>
      <c r="C113" s="8">
        <v>42766</v>
      </c>
      <c r="D113" s="8">
        <v>42782</v>
      </c>
      <c r="E113" t="s">
        <v>161</v>
      </c>
      <c r="F113">
        <v>77670</v>
      </c>
      <c r="G113" t="s">
        <v>397</v>
      </c>
      <c r="H113" t="s">
        <v>163</v>
      </c>
      <c r="I113">
        <v>4000</v>
      </c>
      <c r="J113">
        <v>30808</v>
      </c>
      <c r="K113">
        <v>1981</v>
      </c>
      <c r="L113">
        <v>12</v>
      </c>
      <c r="M113" t="s">
        <v>166</v>
      </c>
      <c r="N113">
        <v>90411</v>
      </c>
      <c r="O113" t="s">
        <v>166</v>
      </c>
      <c r="P113" t="s">
        <v>166</v>
      </c>
      <c r="U113" t="s">
        <v>340</v>
      </c>
      <c r="V113">
        <v>1588</v>
      </c>
      <c r="X113" t="s">
        <v>341</v>
      </c>
      <c r="Y113">
        <v>254</v>
      </c>
      <c r="Z113" s="8">
        <v>42766</v>
      </c>
      <c r="AA113">
        <v>160.12</v>
      </c>
      <c r="AB113" t="s">
        <v>170</v>
      </c>
      <c r="AC113">
        <v>160.12</v>
      </c>
      <c r="AD113" t="s">
        <v>335</v>
      </c>
      <c r="AE113">
        <v>2017</v>
      </c>
      <c r="AF113">
        <v>1</v>
      </c>
    </row>
    <row r="114" spans="1:32" x14ac:dyDescent="0.25">
      <c r="A114" t="s">
        <v>306</v>
      </c>
      <c r="B114" t="s">
        <v>400</v>
      </c>
      <c r="C114" s="8">
        <v>42766</v>
      </c>
      <c r="D114" s="8">
        <v>42782</v>
      </c>
      <c r="E114" t="s">
        <v>161</v>
      </c>
      <c r="F114">
        <v>77670</v>
      </c>
      <c r="G114" t="s">
        <v>397</v>
      </c>
      <c r="H114" t="s">
        <v>163</v>
      </c>
      <c r="I114">
        <v>4000</v>
      </c>
      <c r="J114">
        <v>30808</v>
      </c>
      <c r="K114">
        <v>1981</v>
      </c>
      <c r="L114">
        <v>12</v>
      </c>
      <c r="M114" t="s">
        <v>166</v>
      </c>
      <c r="N114">
        <v>90411</v>
      </c>
      <c r="O114" t="s">
        <v>166</v>
      </c>
      <c r="P114" t="s">
        <v>166</v>
      </c>
      <c r="U114" t="s">
        <v>340</v>
      </c>
      <c r="V114">
        <v>1589</v>
      </c>
      <c r="X114" t="s">
        <v>341</v>
      </c>
      <c r="Y114">
        <v>255</v>
      </c>
      <c r="Z114" s="8">
        <v>42766</v>
      </c>
      <c r="AA114">
        <v>160.12</v>
      </c>
      <c r="AB114" t="s">
        <v>170</v>
      </c>
      <c r="AC114">
        <v>160.12</v>
      </c>
      <c r="AD114" t="s">
        <v>335</v>
      </c>
      <c r="AE114">
        <v>2017</v>
      </c>
      <c r="AF114">
        <v>1</v>
      </c>
    </row>
    <row r="115" spans="1:32" x14ac:dyDescent="0.25">
      <c r="A115" t="s">
        <v>306</v>
      </c>
      <c r="B115" t="s">
        <v>401</v>
      </c>
      <c r="C115" s="8">
        <v>42766</v>
      </c>
      <c r="D115" s="8">
        <v>42782</v>
      </c>
      <c r="E115" t="s">
        <v>161</v>
      </c>
      <c r="F115">
        <v>77670</v>
      </c>
      <c r="G115" t="s">
        <v>397</v>
      </c>
      <c r="H115" t="s">
        <v>163</v>
      </c>
      <c r="I115">
        <v>4000</v>
      </c>
      <c r="J115">
        <v>30808</v>
      </c>
      <c r="K115">
        <v>1981</v>
      </c>
      <c r="L115">
        <v>12</v>
      </c>
      <c r="M115" t="s">
        <v>166</v>
      </c>
      <c r="N115">
        <v>90411</v>
      </c>
      <c r="O115" t="s">
        <v>166</v>
      </c>
      <c r="P115" t="s">
        <v>166</v>
      </c>
      <c r="U115" t="s">
        <v>340</v>
      </c>
      <c r="V115">
        <v>1590</v>
      </c>
      <c r="X115" t="s">
        <v>341</v>
      </c>
      <c r="Y115">
        <v>257</v>
      </c>
      <c r="Z115" s="8">
        <v>42766</v>
      </c>
      <c r="AA115">
        <v>160.12</v>
      </c>
      <c r="AB115" t="s">
        <v>170</v>
      </c>
      <c r="AC115">
        <v>160.12</v>
      </c>
      <c r="AD115" t="s">
        <v>335</v>
      </c>
      <c r="AE115">
        <v>2017</v>
      </c>
      <c r="AF115">
        <v>1</v>
      </c>
    </row>
    <row r="116" spans="1:32" x14ac:dyDescent="0.25">
      <c r="A116" t="s">
        <v>306</v>
      </c>
      <c r="B116" t="s">
        <v>402</v>
      </c>
      <c r="C116" s="8">
        <v>42766</v>
      </c>
      <c r="D116" s="8">
        <v>42782</v>
      </c>
      <c r="E116" t="s">
        <v>161</v>
      </c>
      <c r="F116">
        <v>77670</v>
      </c>
      <c r="G116" t="s">
        <v>397</v>
      </c>
      <c r="H116" t="s">
        <v>163</v>
      </c>
      <c r="I116">
        <v>4000</v>
      </c>
      <c r="J116">
        <v>30808</v>
      </c>
      <c r="K116">
        <v>1981</v>
      </c>
      <c r="L116">
        <v>12</v>
      </c>
      <c r="M116" t="s">
        <v>166</v>
      </c>
      <c r="N116">
        <v>90411</v>
      </c>
      <c r="O116" t="s">
        <v>166</v>
      </c>
      <c r="P116" t="s">
        <v>166</v>
      </c>
      <c r="U116" t="s">
        <v>340</v>
      </c>
      <c r="V116">
        <v>1591</v>
      </c>
      <c r="X116" t="s">
        <v>341</v>
      </c>
      <c r="Y116">
        <v>260</v>
      </c>
      <c r="Z116" s="8">
        <v>42766</v>
      </c>
      <c r="AA116">
        <v>160.12</v>
      </c>
      <c r="AB116" t="s">
        <v>170</v>
      </c>
      <c r="AC116">
        <v>160.12</v>
      </c>
      <c r="AD116" t="s">
        <v>335</v>
      </c>
      <c r="AE116">
        <v>2017</v>
      </c>
      <c r="AF116">
        <v>1</v>
      </c>
    </row>
    <row r="117" spans="1:32" x14ac:dyDescent="0.25">
      <c r="A117" t="s">
        <v>306</v>
      </c>
      <c r="B117" t="s">
        <v>403</v>
      </c>
      <c r="C117" s="8">
        <v>42766</v>
      </c>
      <c r="D117" s="8">
        <v>42782</v>
      </c>
      <c r="E117" t="s">
        <v>161</v>
      </c>
      <c r="F117">
        <v>77670</v>
      </c>
      <c r="G117" t="s">
        <v>397</v>
      </c>
      <c r="H117" t="s">
        <v>163</v>
      </c>
      <c r="I117">
        <v>4000</v>
      </c>
      <c r="J117">
        <v>30808</v>
      </c>
      <c r="K117">
        <v>1981</v>
      </c>
      <c r="L117">
        <v>12</v>
      </c>
      <c r="M117" t="s">
        <v>166</v>
      </c>
      <c r="N117">
        <v>90411</v>
      </c>
      <c r="O117" t="s">
        <v>166</v>
      </c>
      <c r="P117" t="s">
        <v>166</v>
      </c>
      <c r="U117" t="s">
        <v>340</v>
      </c>
      <c r="V117">
        <v>1691</v>
      </c>
      <c r="X117" t="s">
        <v>341</v>
      </c>
      <c r="Y117">
        <v>426</v>
      </c>
      <c r="Z117" s="8">
        <v>42766</v>
      </c>
      <c r="AA117">
        <v>67.28</v>
      </c>
      <c r="AB117" t="s">
        <v>170</v>
      </c>
      <c r="AC117">
        <v>67.28</v>
      </c>
      <c r="AD117" t="s">
        <v>335</v>
      </c>
      <c r="AE117">
        <v>2017</v>
      </c>
      <c r="AF117">
        <v>1</v>
      </c>
    </row>
    <row r="118" spans="1:32" x14ac:dyDescent="0.25">
      <c r="A118" t="s">
        <v>306</v>
      </c>
      <c r="B118" t="s">
        <v>404</v>
      </c>
      <c r="C118" s="8">
        <v>42766</v>
      </c>
      <c r="D118" s="8">
        <v>42782</v>
      </c>
      <c r="E118" t="s">
        <v>161</v>
      </c>
      <c r="F118">
        <v>77670</v>
      </c>
      <c r="G118" t="s">
        <v>397</v>
      </c>
      <c r="H118" t="s">
        <v>163</v>
      </c>
      <c r="I118">
        <v>4000</v>
      </c>
      <c r="J118">
        <v>30808</v>
      </c>
      <c r="K118">
        <v>1981</v>
      </c>
      <c r="L118">
        <v>12</v>
      </c>
      <c r="M118" t="s">
        <v>166</v>
      </c>
      <c r="N118">
        <v>90411</v>
      </c>
      <c r="O118" t="s">
        <v>166</v>
      </c>
      <c r="P118" t="s">
        <v>166</v>
      </c>
      <c r="U118" t="s">
        <v>340</v>
      </c>
      <c r="V118">
        <v>1693</v>
      </c>
      <c r="X118" t="s">
        <v>341</v>
      </c>
      <c r="Y118">
        <v>430</v>
      </c>
      <c r="Z118" s="8">
        <v>42766</v>
      </c>
      <c r="AA118">
        <v>67.28</v>
      </c>
      <c r="AB118" t="s">
        <v>170</v>
      </c>
      <c r="AC118">
        <v>67.28</v>
      </c>
      <c r="AD118" t="s">
        <v>335</v>
      </c>
      <c r="AE118">
        <v>2017</v>
      </c>
      <c r="AF118">
        <v>1</v>
      </c>
    </row>
    <row r="119" spans="1:32" x14ac:dyDescent="0.25">
      <c r="A119" t="s">
        <v>306</v>
      </c>
      <c r="B119" t="s">
        <v>405</v>
      </c>
      <c r="C119" s="8">
        <v>42766</v>
      </c>
      <c r="D119" s="8">
        <v>42782</v>
      </c>
      <c r="E119" t="s">
        <v>161</v>
      </c>
      <c r="F119">
        <v>77670</v>
      </c>
      <c r="G119" t="s">
        <v>397</v>
      </c>
      <c r="H119" t="s">
        <v>163</v>
      </c>
      <c r="I119">
        <v>4000</v>
      </c>
      <c r="J119">
        <v>30808</v>
      </c>
      <c r="K119">
        <v>1981</v>
      </c>
      <c r="L119">
        <v>12</v>
      </c>
      <c r="M119" t="s">
        <v>166</v>
      </c>
      <c r="N119">
        <v>90411</v>
      </c>
      <c r="O119" t="s">
        <v>166</v>
      </c>
      <c r="P119" t="s">
        <v>166</v>
      </c>
      <c r="U119" t="s">
        <v>340</v>
      </c>
      <c r="V119">
        <v>1695</v>
      </c>
      <c r="X119" t="s">
        <v>341</v>
      </c>
      <c r="Y119">
        <v>434</v>
      </c>
      <c r="Z119" s="8">
        <v>42766</v>
      </c>
      <c r="AA119">
        <v>67.28</v>
      </c>
      <c r="AB119" t="s">
        <v>170</v>
      </c>
      <c r="AC119">
        <v>67.28</v>
      </c>
      <c r="AD119" t="s">
        <v>335</v>
      </c>
      <c r="AE119">
        <v>2017</v>
      </c>
      <c r="AF119">
        <v>1</v>
      </c>
    </row>
    <row r="120" spans="1:32" x14ac:dyDescent="0.25">
      <c r="A120" t="s">
        <v>306</v>
      </c>
      <c r="B120" t="s">
        <v>406</v>
      </c>
      <c r="C120" s="8">
        <v>42766</v>
      </c>
      <c r="D120" s="8">
        <v>42782</v>
      </c>
      <c r="E120" t="s">
        <v>161</v>
      </c>
      <c r="F120">
        <v>18630</v>
      </c>
      <c r="G120" t="s">
        <v>337</v>
      </c>
      <c r="H120" t="s">
        <v>163</v>
      </c>
      <c r="I120">
        <v>4000</v>
      </c>
      <c r="J120">
        <v>30808</v>
      </c>
      <c r="K120">
        <v>1981</v>
      </c>
      <c r="L120">
        <v>12</v>
      </c>
      <c r="M120" t="s">
        <v>166</v>
      </c>
      <c r="N120">
        <v>90411</v>
      </c>
      <c r="O120" t="s">
        <v>166</v>
      </c>
      <c r="P120" t="s">
        <v>166</v>
      </c>
      <c r="U120" t="s">
        <v>340</v>
      </c>
      <c r="V120">
        <v>1614</v>
      </c>
      <c r="X120" t="s">
        <v>341</v>
      </c>
      <c r="Y120">
        <v>304</v>
      </c>
      <c r="Z120" s="8">
        <v>42766</v>
      </c>
      <c r="AA120">
        <v>-26.33</v>
      </c>
      <c r="AB120" t="s">
        <v>170</v>
      </c>
      <c r="AC120">
        <v>-26.33</v>
      </c>
      <c r="AD120" t="s">
        <v>335</v>
      </c>
      <c r="AE120">
        <v>2017</v>
      </c>
      <c r="AF120">
        <v>1</v>
      </c>
    </row>
    <row r="121" spans="1:32" x14ac:dyDescent="0.25">
      <c r="A121" t="s">
        <v>306</v>
      </c>
      <c r="B121" t="s">
        <v>407</v>
      </c>
      <c r="C121" s="8">
        <v>42766</v>
      </c>
      <c r="D121" s="8">
        <v>42782</v>
      </c>
      <c r="E121" t="s">
        <v>161</v>
      </c>
      <c r="F121">
        <v>18630</v>
      </c>
      <c r="G121" t="s">
        <v>337</v>
      </c>
      <c r="H121" t="s">
        <v>163</v>
      </c>
      <c r="I121">
        <v>4000</v>
      </c>
      <c r="J121">
        <v>30808</v>
      </c>
      <c r="K121">
        <v>1981</v>
      </c>
      <c r="L121">
        <v>12</v>
      </c>
      <c r="M121" t="s">
        <v>166</v>
      </c>
      <c r="N121">
        <v>90411</v>
      </c>
      <c r="O121" t="s">
        <v>166</v>
      </c>
      <c r="P121" t="s">
        <v>166</v>
      </c>
      <c r="U121" t="s">
        <v>340</v>
      </c>
      <c r="V121">
        <v>1553</v>
      </c>
      <c r="X121" t="s">
        <v>341</v>
      </c>
      <c r="Y121">
        <v>191</v>
      </c>
      <c r="Z121" s="8">
        <v>42766</v>
      </c>
      <c r="AA121">
        <v>-18.52</v>
      </c>
      <c r="AB121" t="s">
        <v>170</v>
      </c>
      <c r="AC121">
        <v>-18.52</v>
      </c>
      <c r="AD121" t="s">
        <v>335</v>
      </c>
      <c r="AE121">
        <v>2017</v>
      </c>
      <c r="AF121">
        <v>1</v>
      </c>
    </row>
    <row r="122" spans="1:32" x14ac:dyDescent="0.25">
      <c r="A122" t="s">
        <v>306</v>
      </c>
      <c r="B122" t="s">
        <v>408</v>
      </c>
      <c r="C122" s="8">
        <v>42736</v>
      </c>
      <c r="D122" s="8">
        <v>42736</v>
      </c>
      <c r="E122" t="s">
        <v>161</v>
      </c>
      <c r="F122">
        <v>14056</v>
      </c>
      <c r="G122" t="s">
        <v>409</v>
      </c>
      <c r="H122" t="s">
        <v>163</v>
      </c>
      <c r="I122">
        <v>4000</v>
      </c>
      <c r="J122">
        <v>30808</v>
      </c>
      <c r="K122">
        <v>1981</v>
      </c>
      <c r="L122">
        <v>12</v>
      </c>
      <c r="M122" t="s">
        <v>164</v>
      </c>
      <c r="N122">
        <v>90411</v>
      </c>
      <c r="O122" t="s">
        <v>165</v>
      </c>
      <c r="P122" t="s">
        <v>326</v>
      </c>
      <c r="U122" t="s">
        <v>410</v>
      </c>
      <c r="V122">
        <v>10575</v>
      </c>
      <c r="X122" t="s">
        <v>411</v>
      </c>
      <c r="Y122">
        <v>26</v>
      </c>
      <c r="Z122" s="8">
        <v>42736</v>
      </c>
      <c r="AA122">
        <v>-15</v>
      </c>
      <c r="AB122" t="s">
        <v>170</v>
      </c>
      <c r="AC122">
        <v>-15</v>
      </c>
      <c r="AD122" t="s">
        <v>8</v>
      </c>
      <c r="AE122">
        <v>2017</v>
      </c>
      <c r="AF122">
        <v>1</v>
      </c>
    </row>
    <row r="123" spans="1:32" x14ac:dyDescent="0.25">
      <c r="A123" t="s">
        <v>306</v>
      </c>
      <c r="B123" t="s">
        <v>412</v>
      </c>
      <c r="C123" s="8">
        <v>42736</v>
      </c>
      <c r="D123" s="8">
        <v>42736</v>
      </c>
      <c r="E123" t="s">
        <v>161</v>
      </c>
      <c r="F123">
        <v>72445</v>
      </c>
      <c r="G123" t="s">
        <v>325</v>
      </c>
      <c r="H123" t="s">
        <v>163</v>
      </c>
      <c r="I123">
        <v>4000</v>
      </c>
      <c r="J123">
        <v>30808</v>
      </c>
      <c r="K123">
        <v>1981</v>
      </c>
      <c r="L123">
        <v>12</v>
      </c>
      <c r="M123" t="s">
        <v>164</v>
      </c>
      <c r="N123">
        <v>90411</v>
      </c>
      <c r="O123" t="s">
        <v>165</v>
      </c>
      <c r="P123" t="s">
        <v>326</v>
      </c>
      <c r="U123" t="s">
        <v>410</v>
      </c>
      <c r="V123">
        <v>10575</v>
      </c>
      <c r="X123" t="s">
        <v>411</v>
      </c>
      <c r="Y123">
        <v>71</v>
      </c>
      <c r="Z123" s="8">
        <v>42736</v>
      </c>
      <c r="AA123">
        <v>-83.32</v>
      </c>
      <c r="AB123" t="s">
        <v>170</v>
      </c>
      <c r="AC123">
        <v>-83.32</v>
      </c>
      <c r="AD123" t="s">
        <v>8</v>
      </c>
      <c r="AE123">
        <v>2017</v>
      </c>
      <c r="AF123">
        <v>1</v>
      </c>
    </row>
    <row r="124" spans="1:32" x14ac:dyDescent="0.25">
      <c r="A124" t="s">
        <v>306</v>
      </c>
      <c r="B124" t="s">
        <v>413</v>
      </c>
      <c r="C124" s="8">
        <v>42736</v>
      </c>
      <c r="D124" s="8">
        <v>42736</v>
      </c>
      <c r="E124" t="s">
        <v>161</v>
      </c>
      <c r="F124">
        <v>21035</v>
      </c>
      <c r="G124" t="s">
        <v>330</v>
      </c>
      <c r="H124" t="s">
        <v>163</v>
      </c>
      <c r="I124">
        <v>4000</v>
      </c>
      <c r="J124">
        <v>30808</v>
      </c>
      <c r="K124">
        <v>1981</v>
      </c>
      <c r="L124">
        <v>12</v>
      </c>
      <c r="M124" t="s">
        <v>164</v>
      </c>
      <c r="N124">
        <v>90411</v>
      </c>
      <c r="O124" t="s">
        <v>165</v>
      </c>
      <c r="P124" t="s">
        <v>326</v>
      </c>
      <c r="U124" t="s">
        <v>410</v>
      </c>
      <c r="V124">
        <v>10575</v>
      </c>
      <c r="X124" t="s">
        <v>411</v>
      </c>
      <c r="Y124">
        <v>89</v>
      </c>
      <c r="Z124" s="8">
        <v>42736</v>
      </c>
      <c r="AA124">
        <v>83.32</v>
      </c>
      <c r="AB124" t="s">
        <v>170</v>
      </c>
      <c r="AC124">
        <v>83.32</v>
      </c>
      <c r="AD124" t="s">
        <v>8</v>
      </c>
      <c r="AE124">
        <v>2017</v>
      </c>
      <c r="AF124">
        <v>1</v>
      </c>
    </row>
    <row r="125" spans="1:32" x14ac:dyDescent="0.25">
      <c r="A125" t="s">
        <v>306</v>
      </c>
      <c r="B125" t="s">
        <v>414</v>
      </c>
      <c r="C125" s="8">
        <v>42736</v>
      </c>
      <c r="D125" s="8">
        <v>42736</v>
      </c>
      <c r="E125" t="s">
        <v>161</v>
      </c>
      <c r="F125">
        <v>21035</v>
      </c>
      <c r="G125" t="s">
        <v>330</v>
      </c>
      <c r="H125" t="s">
        <v>163</v>
      </c>
      <c r="I125">
        <v>4000</v>
      </c>
      <c r="J125">
        <v>30808</v>
      </c>
      <c r="K125">
        <v>1981</v>
      </c>
      <c r="L125">
        <v>12</v>
      </c>
      <c r="M125" t="s">
        <v>164</v>
      </c>
      <c r="N125">
        <v>90411</v>
      </c>
      <c r="O125" t="s">
        <v>165</v>
      </c>
      <c r="P125" t="s">
        <v>326</v>
      </c>
      <c r="U125" t="s">
        <v>410</v>
      </c>
      <c r="V125">
        <v>10575</v>
      </c>
      <c r="X125" t="s">
        <v>411</v>
      </c>
      <c r="Y125">
        <v>21</v>
      </c>
      <c r="Z125" s="8">
        <v>42736</v>
      </c>
      <c r="AA125">
        <v>15</v>
      </c>
      <c r="AB125" t="s">
        <v>170</v>
      </c>
      <c r="AC125">
        <v>15</v>
      </c>
      <c r="AD125" t="s">
        <v>8</v>
      </c>
      <c r="AE125">
        <v>2017</v>
      </c>
      <c r="AF125">
        <v>1</v>
      </c>
    </row>
    <row r="126" spans="1:32" x14ac:dyDescent="0.25">
      <c r="A126" t="s">
        <v>306</v>
      </c>
      <c r="B126" t="s">
        <v>415</v>
      </c>
      <c r="C126" s="8">
        <v>42736</v>
      </c>
      <c r="D126" s="8">
        <v>42738</v>
      </c>
      <c r="E126" t="s">
        <v>161</v>
      </c>
      <c r="F126">
        <v>14056</v>
      </c>
      <c r="G126" t="s">
        <v>409</v>
      </c>
      <c r="H126" t="s">
        <v>163</v>
      </c>
      <c r="I126">
        <v>4000</v>
      </c>
      <c r="J126">
        <v>30808</v>
      </c>
      <c r="K126">
        <v>1981</v>
      </c>
      <c r="L126">
        <v>12</v>
      </c>
      <c r="M126" t="s">
        <v>164</v>
      </c>
      <c r="N126">
        <v>90411</v>
      </c>
      <c r="O126" t="s">
        <v>165</v>
      </c>
      <c r="P126" t="s">
        <v>326</v>
      </c>
      <c r="U126" t="s">
        <v>416</v>
      </c>
      <c r="V126" t="s">
        <v>416</v>
      </c>
      <c r="X126" t="s">
        <v>417</v>
      </c>
      <c r="Y126">
        <v>6</v>
      </c>
      <c r="Z126" s="8">
        <v>42736</v>
      </c>
      <c r="AA126">
        <v>15</v>
      </c>
      <c r="AB126" t="s">
        <v>170</v>
      </c>
      <c r="AC126">
        <v>15</v>
      </c>
      <c r="AD126" t="s">
        <v>8</v>
      </c>
      <c r="AE126">
        <v>2017</v>
      </c>
      <c r="AF126">
        <v>1</v>
      </c>
    </row>
    <row r="127" spans="1:32" x14ac:dyDescent="0.25">
      <c r="A127" t="s">
        <v>306</v>
      </c>
      <c r="B127" t="s">
        <v>418</v>
      </c>
      <c r="C127" s="8">
        <v>42736</v>
      </c>
      <c r="D127" s="8">
        <v>42738</v>
      </c>
      <c r="E127" t="s">
        <v>161</v>
      </c>
      <c r="F127">
        <v>21035</v>
      </c>
      <c r="G127" t="s">
        <v>330</v>
      </c>
      <c r="H127" t="s">
        <v>163</v>
      </c>
      <c r="I127">
        <v>4000</v>
      </c>
      <c r="J127">
        <v>30808</v>
      </c>
      <c r="K127">
        <v>1981</v>
      </c>
      <c r="L127">
        <v>12</v>
      </c>
      <c r="M127" t="s">
        <v>164</v>
      </c>
      <c r="N127">
        <v>90411</v>
      </c>
      <c r="O127" t="s">
        <v>165</v>
      </c>
      <c r="P127" t="s">
        <v>326</v>
      </c>
      <c r="U127" t="s">
        <v>416</v>
      </c>
      <c r="V127" t="s">
        <v>416</v>
      </c>
      <c r="X127" t="s">
        <v>417</v>
      </c>
      <c r="Y127">
        <v>4</v>
      </c>
      <c r="Z127" s="8">
        <v>42736</v>
      </c>
      <c r="AA127">
        <v>-15</v>
      </c>
      <c r="AB127" t="s">
        <v>170</v>
      </c>
      <c r="AC127">
        <v>-15</v>
      </c>
      <c r="AD127" t="s">
        <v>8</v>
      </c>
      <c r="AE127">
        <v>2017</v>
      </c>
      <c r="AF127">
        <v>1</v>
      </c>
    </row>
    <row r="128" spans="1:32" x14ac:dyDescent="0.25">
      <c r="A128" t="s">
        <v>306</v>
      </c>
      <c r="B128" t="s">
        <v>419</v>
      </c>
      <c r="C128" s="8">
        <v>42766</v>
      </c>
      <c r="D128" s="8">
        <v>42767</v>
      </c>
      <c r="E128" t="s">
        <v>161</v>
      </c>
      <c r="F128">
        <v>14056</v>
      </c>
      <c r="G128" t="s">
        <v>409</v>
      </c>
      <c r="H128" t="s">
        <v>163</v>
      </c>
      <c r="I128">
        <v>4000</v>
      </c>
      <c r="J128">
        <v>30808</v>
      </c>
      <c r="K128">
        <v>1981</v>
      </c>
      <c r="L128">
        <v>12</v>
      </c>
      <c r="M128" t="s">
        <v>164</v>
      </c>
      <c r="N128">
        <v>90411</v>
      </c>
      <c r="O128" t="s">
        <v>165</v>
      </c>
      <c r="P128" t="s">
        <v>326</v>
      </c>
      <c r="U128" t="s">
        <v>420</v>
      </c>
      <c r="V128">
        <v>10575</v>
      </c>
      <c r="X128" t="s">
        <v>421</v>
      </c>
      <c r="Y128">
        <v>21</v>
      </c>
      <c r="Z128" s="8">
        <v>42766</v>
      </c>
      <c r="AA128">
        <v>15</v>
      </c>
      <c r="AB128" t="s">
        <v>170</v>
      </c>
      <c r="AC128">
        <v>15</v>
      </c>
      <c r="AD128" t="s">
        <v>8</v>
      </c>
      <c r="AE128">
        <v>2017</v>
      </c>
      <c r="AF128">
        <v>1</v>
      </c>
    </row>
    <row r="129" spans="1:32" x14ac:dyDescent="0.25">
      <c r="A129" t="s">
        <v>306</v>
      </c>
      <c r="B129" t="s">
        <v>422</v>
      </c>
      <c r="C129" s="8">
        <v>42766</v>
      </c>
      <c r="D129" s="8">
        <v>42767</v>
      </c>
      <c r="E129" t="s">
        <v>161</v>
      </c>
      <c r="F129">
        <v>21035</v>
      </c>
      <c r="G129" t="s">
        <v>330</v>
      </c>
      <c r="H129" t="s">
        <v>163</v>
      </c>
      <c r="I129">
        <v>4000</v>
      </c>
      <c r="J129">
        <v>30808</v>
      </c>
      <c r="K129">
        <v>1981</v>
      </c>
      <c r="L129">
        <v>12</v>
      </c>
      <c r="M129" t="s">
        <v>164</v>
      </c>
      <c r="N129">
        <v>90411</v>
      </c>
      <c r="O129" t="s">
        <v>165</v>
      </c>
      <c r="P129" t="s">
        <v>326</v>
      </c>
      <c r="U129" t="s">
        <v>420</v>
      </c>
      <c r="V129">
        <v>10575</v>
      </c>
      <c r="X129" t="s">
        <v>421</v>
      </c>
      <c r="Y129">
        <v>1</v>
      </c>
      <c r="Z129" s="8">
        <v>42766</v>
      </c>
      <c r="AA129">
        <v>-83.32</v>
      </c>
      <c r="AB129" t="s">
        <v>170</v>
      </c>
      <c r="AC129">
        <v>-83.32</v>
      </c>
      <c r="AD129" t="s">
        <v>8</v>
      </c>
      <c r="AE129">
        <v>2017</v>
      </c>
      <c r="AF129">
        <v>1</v>
      </c>
    </row>
    <row r="130" spans="1:32" x14ac:dyDescent="0.25">
      <c r="A130" t="s">
        <v>306</v>
      </c>
      <c r="B130" t="s">
        <v>423</v>
      </c>
      <c r="C130" s="8">
        <v>42766</v>
      </c>
      <c r="D130" s="8">
        <v>42767</v>
      </c>
      <c r="E130" t="s">
        <v>161</v>
      </c>
      <c r="F130">
        <v>72445</v>
      </c>
      <c r="G130" t="s">
        <v>325</v>
      </c>
      <c r="H130" t="s">
        <v>163</v>
      </c>
      <c r="I130">
        <v>4000</v>
      </c>
      <c r="J130">
        <v>30808</v>
      </c>
      <c r="K130">
        <v>1981</v>
      </c>
      <c r="L130">
        <v>12</v>
      </c>
      <c r="M130" t="s">
        <v>164</v>
      </c>
      <c r="N130">
        <v>90411</v>
      </c>
      <c r="O130" t="s">
        <v>165</v>
      </c>
      <c r="P130" t="s">
        <v>326</v>
      </c>
      <c r="U130" t="s">
        <v>420</v>
      </c>
      <c r="V130">
        <v>10575</v>
      </c>
      <c r="X130" t="s">
        <v>421</v>
      </c>
      <c r="Y130">
        <v>90</v>
      </c>
      <c r="Z130" s="8">
        <v>42766</v>
      </c>
      <c r="AA130">
        <v>83.32</v>
      </c>
      <c r="AB130" t="s">
        <v>170</v>
      </c>
      <c r="AC130">
        <v>83.32</v>
      </c>
      <c r="AD130" t="s">
        <v>8</v>
      </c>
      <c r="AE130">
        <v>2017</v>
      </c>
      <c r="AF130">
        <v>1</v>
      </c>
    </row>
    <row r="131" spans="1:32" x14ac:dyDescent="0.25">
      <c r="A131" t="s">
        <v>306</v>
      </c>
      <c r="B131" t="s">
        <v>424</v>
      </c>
      <c r="C131" s="8">
        <v>42766</v>
      </c>
      <c r="D131" s="8">
        <v>42767</v>
      </c>
      <c r="E131" t="s">
        <v>161</v>
      </c>
      <c r="F131">
        <v>21035</v>
      </c>
      <c r="G131" t="s">
        <v>330</v>
      </c>
      <c r="H131" t="s">
        <v>163</v>
      </c>
      <c r="I131">
        <v>4000</v>
      </c>
      <c r="J131">
        <v>30808</v>
      </c>
      <c r="K131">
        <v>1981</v>
      </c>
      <c r="L131">
        <v>12</v>
      </c>
      <c r="M131" t="s">
        <v>164</v>
      </c>
      <c r="N131">
        <v>90411</v>
      </c>
      <c r="O131" t="s">
        <v>165</v>
      </c>
      <c r="P131" t="s">
        <v>326</v>
      </c>
      <c r="U131" t="s">
        <v>420</v>
      </c>
      <c r="V131">
        <v>10575</v>
      </c>
      <c r="X131" t="s">
        <v>421</v>
      </c>
      <c r="Y131">
        <v>109</v>
      </c>
      <c r="Z131" s="8">
        <v>42766</v>
      </c>
      <c r="AA131">
        <v>-15</v>
      </c>
      <c r="AB131" t="s">
        <v>170</v>
      </c>
      <c r="AC131">
        <v>-15</v>
      </c>
      <c r="AD131" t="s">
        <v>8</v>
      </c>
      <c r="AE131">
        <v>2017</v>
      </c>
      <c r="AF131">
        <v>1</v>
      </c>
    </row>
    <row r="132" spans="1:32" x14ac:dyDescent="0.25">
      <c r="A132" t="s">
        <v>306</v>
      </c>
      <c r="B132" t="s">
        <v>425</v>
      </c>
      <c r="C132" s="8">
        <v>42767</v>
      </c>
      <c r="D132" s="8">
        <v>42767</v>
      </c>
      <c r="E132" t="s">
        <v>161</v>
      </c>
      <c r="F132">
        <v>21035</v>
      </c>
      <c r="G132" t="s">
        <v>330</v>
      </c>
      <c r="H132" t="s">
        <v>163</v>
      </c>
      <c r="I132">
        <v>4000</v>
      </c>
      <c r="J132">
        <v>30808</v>
      </c>
      <c r="K132">
        <v>1981</v>
      </c>
      <c r="L132">
        <v>12</v>
      </c>
      <c r="M132" t="s">
        <v>164</v>
      </c>
      <c r="N132">
        <v>90411</v>
      </c>
      <c r="O132" t="s">
        <v>165</v>
      </c>
      <c r="P132" t="s">
        <v>326</v>
      </c>
      <c r="U132" t="s">
        <v>426</v>
      </c>
      <c r="V132">
        <v>10575</v>
      </c>
      <c r="X132" t="s">
        <v>427</v>
      </c>
      <c r="Y132">
        <v>67</v>
      </c>
      <c r="Z132" s="8">
        <v>42767</v>
      </c>
      <c r="AA132">
        <v>83.32</v>
      </c>
      <c r="AB132" t="s">
        <v>170</v>
      </c>
      <c r="AC132">
        <v>83.32</v>
      </c>
      <c r="AD132" t="s">
        <v>8</v>
      </c>
      <c r="AE132">
        <v>2017</v>
      </c>
      <c r="AF132">
        <v>2</v>
      </c>
    </row>
    <row r="133" spans="1:32" x14ac:dyDescent="0.25">
      <c r="A133" t="s">
        <v>306</v>
      </c>
      <c r="B133" t="s">
        <v>428</v>
      </c>
      <c r="C133" s="8">
        <v>42767</v>
      </c>
      <c r="D133" s="8">
        <v>42767</v>
      </c>
      <c r="E133" t="s">
        <v>161</v>
      </c>
      <c r="F133">
        <v>21035</v>
      </c>
      <c r="G133" t="s">
        <v>330</v>
      </c>
      <c r="H133" t="s">
        <v>163</v>
      </c>
      <c r="I133">
        <v>4000</v>
      </c>
      <c r="J133">
        <v>30808</v>
      </c>
      <c r="K133">
        <v>1981</v>
      </c>
      <c r="L133">
        <v>12</v>
      </c>
      <c r="M133" t="s">
        <v>164</v>
      </c>
      <c r="N133">
        <v>90411</v>
      </c>
      <c r="O133" t="s">
        <v>165</v>
      </c>
      <c r="P133" t="s">
        <v>326</v>
      </c>
      <c r="U133" t="s">
        <v>426</v>
      </c>
      <c r="V133">
        <v>10575</v>
      </c>
      <c r="X133" t="s">
        <v>427</v>
      </c>
      <c r="Y133">
        <v>2</v>
      </c>
      <c r="Z133" s="8">
        <v>42767</v>
      </c>
      <c r="AA133">
        <v>15</v>
      </c>
      <c r="AB133" t="s">
        <v>170</v>
      </c>
      <c r="AC133">
        <v>15</v>
      </c>
      <c r="AD133" t="s">
        <v>8</v>
      </c>
      <c r="AE133">
        <v>2017</v>
      </c>
      <c r="AF133">
        <v>2</v>
      </c>
    </row>
    <row r="134" spans="1:32" x14ac:dyDescent="0.25">
      <c r="A134" t="s">
        <v>306</v>
      </c>
      <c r="B134" t="s">
        <v>429</v>
      </c>
      <c r="C134" s="8">
        <v>42767</v>
      </c>
      <c r="D134" s="8">
        <v>42767</v>
      </c>
      <c r="E134" t="s">
        <v>161</v>
      </c>
      <c r="F134">
        <v>72445</v>
      </c>
      <c r="G134" t="s">
        <v>325</v>
      </c>
      <c r="H134" t="s">
        <v>163</v>
      </c>
      <c r="I134">
        <v>4000</v>
      </c>
      <c r="J134">
        <v>30808</v>
      </c>
      <c r="K134">
        <v>1981</v>
      </c>
      <c r="L134">
        <v>12</v>
      </c>
      <c r="M134" t="s">
        <v>164</v>
      </c>
      <c r="N134">
        <v>90411</v>
      </c>
      <c r="O134" t="s">
        <v>165</v>
      </c>
      <c r="P134" t="s">
        <v>326</v>
      </c>
      <c r="U134" t="s">
        <v>426</v>
      </c>
      <c r="V134">
        <v>10575</v>
      </c>
      <c r="X134" t="s">
        <v>427</v>
      </c>
      <c r="Y134">
        <v>55</v>
      </c>
      <c r="Z134" s="8">
        <v>42767</v>
      </c>
      <c r="AA134">
        <v>-83.32</v>
      </c>
      <c r="AB134" t="s">
        <v>170</v>
      </c>
      <c r="AC134">
        <v>-83.32</v>
      </c>
      <c r="AD134" t="s">
        <v>8</v>
      </c>
      <c r="AE134">
        <v>2017</v>
      </c>
      <c r="AF134">
        <v>2</v>
      </c>
    </row>
    <row r="135" spans="1:32" x14ac:dyDescent="0.25">
      <c r="A135" t="s">
        <v>306</v>
      </c>
      <c r="B135" t="s">
        <v>430</v>
      </c>
      <c r="C135" s="8">
        <v>42767</v>
      </c>
      <c r="D135" s="8">
        <v>42767</v>
      </c>
      <c r="E135" t="s">
        <v>161</v>
      </c>
      <c r="F135">
        <v>14056</v>
      </c>
      <c r="G135" t="s">
        <v>409</v>
      </c>
      <c r="H135" t="s">
        <v>163</v>
      </c>
      <c r="I135">
        <v>4000</v>
      </c>
      <c r="J135">
        <v>30808</v>
      </c>
      <c r="K135">
        <v>1981</v>
      </c>
      <c r="L135">
        <v>12</v>
      </c>
      <c r="M135" t="s">
        <v>164</v>
      </c>
      <c r="N135">
        <v>90411</v>
      </c>
      <c r="O135" t="s">
        <v>165</v>
      </c>
      <c r="P135" t="s">
        <v>326</v>
      </c>
      <c r="U135" t="s">
        <v>426</v>
      </c>
      <c r="V135">
        <v>10575</v>
      </c>
      <c r="X135" t="s">
        <v>427</v>
      </c>
      <c r="Y135">
        <v>106</v>
      </c>
      <c r="Z135" s="8">
        <v>42767</v>
      </c>
      <c r="AA135">
        <v>-15</v>
      </c>
      <c r="AB135" t="s">
        <v>170</v>
      </c>
      <c r="AC135">
        <v>-15</v>
      </c>
      <c r="AD135" t="s">
        <v>8</v>
      </c>
      <c r="AE135">
        <v>2017</v>
      </c>
      <c r="AF135">
        <v>2</v>
      </c>
    </row>
    <row r="136" spans="1:32" x14ac:dyDescent="0.25">
      <c r="A136" t="s">
        <v>306</v>
      </c>
      <c r="B136" t="s">
        <v>431</v>
      </c>
      <c r="C136" s="8">
        <v>42766</v>
      </c>
      <c r="D136" s="8">
        <v>42767</v>
      </c>
      <c r="E136" t="s">
        <v>161</v>
      </c>
      <c r="F136">
        <v>14056</v>
      </c>
      <c r="G136" t="s">
        <v>409</v>
      </c>
      <c r="H136" t="s">
        <v>163</v>
      </c>
      <c r="I136">
        <v>4000</v>
      </c>
      <c r="J136">
        <v>30808</v>
      </c>
      <c r="K136">
        <v>1981</v>
      </c>
      <c r="L136">
        <v>12</v>
      </c>
      <c r="M136" t="s">
        <v>164</v>
      </c>
      <c r="N136">
        <v>90411</v>
      </c>
      <c r="O136" t="s">
        <v>165</v>
      </c>
      <c r="P136" t="s">
        <v>326</v>
      </c>
      <c r="U136" t="s">
        <v>432</v>
      </c>
      <c r="V136">
        <v>10575</v>
      </c>
      <c r="X136" t="s">
        <v>433</v>
      </c>
      <c r="Y136">
        <v>9</v>
      </c>
      <c r="Z136" s="8">
        <v>42766</v>
      </c>
      <c r="AA136">
        <v>-15</v>
      </c>
      <c r="AB136" t="s">
        <v>170</v>
      </c>
      <c r="AC136">
        <v>-15</v>
      </c>
      <c r="AD136" t="s">
        <v>8</v>
      </c>
      <c r="AE136">
        <v>2017</v>
      </c>
      <c r="AF136">
        <v>1</v>
      </c>
    </row>
    <row r="137" spans="1:32" x14ac:dyDescent="0.25">
      <c r="A137" t="s">
        <v>306</v>
      </c>
      <c r="B137" t="s">
        <v>434</v>
      </c>
      <c r="C137" s="8">
        <v>42766</v>
      </c>
      <c r="D137" s="8">
        <v>42767</v>
      </c>
      <c r="E137" t="s">
        <v>161</v>
      </c>
      <c r="F137">
        <v>21035</v>
      </c>
      <c r="G137" t="s">
        <v>330</v>
      </c>
      <c r="H137" t="s">
        <v>163</v>
      </c>
      <c r="I137">
        <v>4000</v>
      </c>
      <c r="J137">
        <v>30808</v>
      </c>
      <c r="K137">
        <v>1981</v>
      </c>
      <c r="L137">
        <v>12</v>
      </c>
      <c r="M137" t="s">
        <v>164</v>
      </c>
      <c r="N137">
        <v>90411</v>
      </c>
      <c r="O137" t="s">
        <v>165</v>
      </c>
      <c r="P137" t="s">
        <v>326</v>
      </c>
      <c r="U137" t="s">
        <v>432</v>
      </c>
      <c r="V137">
        <v>10575</v>
      </c>
      <c r="X137" t="s">
        <v>433</v>
      </c>
      <c r="Y137">
        <v>18</v>
      </c>
      <c r="Z137" s="8">
        <v>42766</v>
      </c>
      <c r="AA137">
        <v>15</v>
      </c>
      <c r="AB137" t="s">
        <v>170</v>
      </c>
      <c r="AC137">
        <v>15</v>
      </c>
      <c r="AD137" t="s">
        <v>8</v>
      </c>
      <c r="AE137">
        <v>2017</v>
      </c>
      <c r="AF137">
        <v>1</v>
      </c>
    </row>
    <row r="138" spans="1:32" x14ac:dyDescent="0.25">
      <c r="A138" t="s">
        <v>306</v>
      </c>
      <c r="B138" t="s">
        <v>435</v>
      </c>
      <c r="C138" s="8">
        <v>42767</v>
      </c>
      <c r="D138" s="8">
        <v>42767</v>
      </c>
      <c r="E138" t="s">
        <v>161</v>
      </c>
      <c r="F138">
        <v>21035</v>
      </c>
      <c r="G138" t="s">
        <v>330</v>
      </c>
      <c r="H138" t="s">
        <v>163</v>
      </c>
      <c r="I138">
        <v>4000</v>
      </c>
      <c r="J138">
        <v>30808</v>
      </c>
      <c r="K138">
        <v>1981</v>
      </c>
      <c r="L138">
        <v>12</v>
      </c>
      <c r="M138" t="s">
        <v>164</v>
      </c>
      <c r="N138">
        <v>90411</v>
      </c>
      <c r="O138" t="s">
        <v>165</v>
      </c>
      <c r="P138" t="s">
        <v>326</v>
      </c>
      <c r="U138" t="s">
        <v>432</v>
      </c>
      <c r="V138">
        <v>10575</v>
      </c>
      <c r="X138" t="s">
        <v>436</v>
      </c>
      <c r="Y138">
        <v>1</v>
      </c>
      <c r="Z138" s="8">
        <v>42767</v>
      </c>
      <c r="AA138">
        <v>-15</v>
      </c>
      <c r="AB138" t="s">
        <v>170</v>
      </c>
      <c r="AC138">
        <v>-15</v>
      </c>
      <c r="AD138" t="s">
        <v>8</v>
      </c>
      <c r="AE138">
        <v>2017</v>
      </c>
      <c r="AF138">
        <v>2</v>
      </c>
    </row>
    <row r="139" spans="1:32" x14ac:dyDescent="0.25">
      <c r="A139" t="s">
        <v>306</v>
      </c>
      <c r="B139" t="s">
        <v>437</v>
      </c>
      <c r="C139" s="8">
        <v>42767</v>
      </c>
      <c r="D139" s="8">
        <v>42767</v>
      </c>
      <c r="E139" t="s">
        <v>161</v>
      </c>
      <c r="F139">
        <v>14056</v>
      </c>
      <c r="G139" t="s">
        <v>409</v>
      </c>
      <c r="H139" t="s">
        <v>163</v>
      </c>
      <c r="I139">
        <v>4000</v>
      </c>
      <c r="J139">
        <v>30808</v>
      </c>
      <c r="K139">
        <v>1981</v>
      </c>
      <c r="L139">
        <v>12</v>
      </c>
      <c r="M139" t="s">
        <v>164</v>
      </c>
      <c r="N139">
        <v>90411</v>
      </c>
      <c r="O139" t="s">
        <v>165</v>
      </c>
      <c r="P139" t="s">
        <v>326</v>
      </c>
      <c r="U139" t="s">
        <v>432</v>
      </c>
      <c r="V139">
        <v>10575</v>
      </c>
      <c r="X139" t="s">
        <v>436</v>
      </c>
      <c r="Y139">
        <v>18</v>
      </c>
      <c r="Z139" s="8">
        <v>42767</v>
      </c>
      <c r="AA139">
        <v>15</v>
      </c>
      <c r="AB139" t="s">
        <v>170</v>
      </c>
      <c r="AC139">
        <v>15</v>
      </c>
      <c r="AD139" t="s">
        <v>8</v>
      </c>
      <c r="AE139">
        <v>2017</v>
      </c>
      <c r="AF139">
        <v>2</v>
      </c>
    </row>
    <row r="140" spans="1:32" x14ac:dyDescent="0.25">
      <c r="A140" t="s">
        <v>306</v>
      </c>
      <c r="B140" t="s">
        <v>438</v>
      </c>
      <c r="C140" s="8">
        <v>42794</v>
      </c>
      <c r="D140" s="8">
        <v>42795</v>
      </c>
      <c r="E140" t="s">
        <v>161</v>
      </c>
      <c r="F140">
        <v>14056</v>
      </c>
      <c r="G140" t="s">
        <v>409</v>
      </c>
      <c r="H140" t="s">
        <v>163</v>
      </c>
      <c r="I140">
        <v>4000</v>
      </c>
      <c r="J140">
        <v>30808</v>
      </c>
      <c r="K140">
        <v>1981</v>
      </c>
      <c r="L140">
        <v>12</v>
      </c>
      <c r="M140" t="s">
        <v>164</v>
      </c>
      <c r="N140">
        <v>90411</v>
      </c>
      <c r="O140" t="s">
        <v>165</v>
      </c>
      <c r="P140" t="s">
        <v>326</v>
      </c>
      <c r="U140" t="s">
        <v>439</v>
      </c>
      <c r="V140">
        <v>10575</v>
      </c>
      <c r="X140" t="s">
        <v>440</v>
      </c>
      <c r="Y140">
        <v>124</v>
      </c>
      <c r="Z140" s="8">
        <v>42794</v>
      </c>
      <c r="AA140">
        <v>15</v>
      </c>
      <c r="AB140" t="s">
        <v>170</v>
      </c>
      <c r="AC140">
        <v>15</v>
      </c>
      <c r="AD140" t="s">
        <v>8</v>
      </c>
      <c r="AE140">
        <v>2017</v>
      </c>
      <c r="AF140">
        <v>2</v>
      </c>
    </row>
    <row r="141" spans="1:32" x14ac:dyDescent="0.25">
      <c r="A141" t="s">
        <v>306</v>
      </c>
      <c r="B141" t="s">
        <v>441</v>
      </c>
      <c r="C141" s="8">
        <v>42794</v>
      </c>
      <c r="D141" s="8">
        <v>42795</v>
      </c>
      <c r="E141" t="s">
        <v>161</v>
      </c>
      <c r="F141">
        <v>21035</v>
      </c>
      <c r="G141" t="s">
        <v>330</v>
      </c>
      <c r="H141" t="s">
        <v>163</v>
      </c>
      <c r="I141">
        <v>4000</v>
      </c>
      <c r="J141">
        <v>30808</v>
      </c>
      <c r="K141">
        <v>1981</v>
      </c>
      <c r="L141">
        <v>12</v>
      </c>
      <c r="M141" t="s">
        <v>164</v>
      </c>
      <c r="N141">
        <v>90411</v>
      </c>
      <c r="O141" t="s">
        <v>165</v>
      </c>
      <c r="P141" t="s">
        <v>326</v>
      </c>
      <c r="U141" t="s">
        <v>439</v>
      </c>
      <c r="V141">
        <v>10575</v>
      </c>
      <c r="X141" t="s">
        <v>440</v>
      </c>
      <c r="Y141">
        <v>75</v>
      </c>
      <c r="Z141" s="8">
        <v>42794</v>
      </c>
      <c r="AA141">
        <v>-83.32</v>
      </c>
      <c r="AB141" t="s">
        <v>170</v>
      </c>
      <c r="AC141">
        <v>-83.32</v>
      </c>
      <c r="AD141" t="s">
        <v>8</v>
      </c>
      <c r="AE141">
        <v>2017</v>
      </c>
      <c r="AF141">
        <v>2</v>
      </c>
    </row>
    <row r="142" spans="1:32" x14ac:dyDescent="0.25">
      <c r="A142" t="s">
        <v>306</v>
      </c>
      <c r="B142" t="s">
        <v>442</v>
      </c>
      <c r="C142" s="8">
        <v>42794</v>
      </c>
      <c r="D142" s="8">
        <v>42795</v>
      </c>
      <c r="E142" t="s">
        <v>161</v>
      </c>
      <c r="F142">
        <v>72445</v>
      </c>
      <c r="G142" t="s">
        <v>325</v>
      </c>
      <c r="H142" t="s">
        <v>163</v>
      </c>
      <c r="I142">
        <v>4000</v>
      </c>
      <c r="J142">
        <v>30808</v>
      </c>
      <c r="K142">
        <v>1981</v>
      </c>
      <c r="L142">
        <v>12</v>
      </c>
      <c r="M142" t="s">
        <v>164</v>
      </c>
      <c r="N142">
        <v>90411</v>
      </c>
      <c r="O142" t="s">
        <v>165</v>
      </c>
      <c r="P142" t="s">
        <v>326</v>
      </c>
      <c r="U142" t="s">
        <v>439</v>
      </c>
      <c r="V142">
        <v>10575</v>
      </c>
      <c r="X142" t="s">
        <v>440</v>
      </c>
      <c r="Y142">
        <v>48</v>
      </c>
      <c r="Z142" s="8">
        <v>42794</v>
      </c>
      <c r="AA142">
        <v>83.32</v>
      </c>
      <c r="AB142" t="s">
        <v>170</v>
      </c>
      <c r="AC142">
        <v>83.32</v>
      </c>
      <c r="AD142" t="s">
        <v>8</v>
      </c>
      <c r="AE142">
        <v>2017</v>
      </c>
      <c r="AF142">
        <v>2</v>
      </c>
    </row>
    <row r="143" spans="1:32" x14ac:dyDescent="0.25">
      <c r="A143" t="s">
        <v>306</v>
      </c>
      <c r="B143" t="s">
        <v>443</v>
      </c>
      <c r="C143" s="8">
        <v>42794</v>
      </c>
      <c r="D143" s="8">
        <v>42795</v>
      </c>
      <c r="E143" t="s">
        <v>161</v>
      </c>
      <c r="F143">
        <v>21035</v>
      </c>
      <c r="G143" t="s">
        <v>330</v>
      </c>
      <c r="H143" t="s">
        <v>163</v>
      </c>
      <c r="I143">
        <v>4000</v>
      </c>
      <c r="J143">
        <v>30808</v>
      </c>
      <c r="K143">
        <v>1981</v>
      </c>
      <c r="L143">
        <v>12</v>
      </c>
      <c r="M143" t="s">
        <v>164</v>
      </c>
      <c r="N143">
        <v>90411</v>
      </c>
      <c r="O143" t="s">
        <v>165</v>
      </c>
      <c r="P143" t="s">
        <v>326</v>
      </c>
      <c r="U143" t="s">
        <v>439</v>
      </c>
      <c r="V143">
        <v>10575</v>
      </c>
      <c r="X143" t="s">
        <v>440</v>
      </c>
      <c r="Y143">
        <v>163</v>
      </c>
      <c r="Z143" s="8">
        <v>42794</v>
      </c>
      <c r="AA143">
        <v>-15</v>
      </c>
      <c r="AB143" t="s">
        <v>170</v>
      </c>
      <c r="AC143">
        <v>-15</v>
      </c>
      <c r="AD143" t="s">
        <v>8</v>
      </c>
      <c r="AE143">
        <v>2017</v>
      </c>
      <c r="AF143">
        <v>2</v>
      </c>
    </row>
    <row r="144" spans="1:32" x14ac:dyDescent="0.25">
      <c r="A144" t="s">
        <v>306</v>
      </c>
      <c r="B144" t="s">
        <v>444</v>
      </c>
      <c r="C144" s="8">
        <v>42795</v>
      </c>
      <c r="D144" s="8">
        <v>42795</v>
      </c>
      <c r="E144" t="s">
        <v>161</v>
      </c>
      <c r="F144">
        <v>21035</v>
      </c>
      <c r="G144" t="s">
        <v>330</v>
      </c>
      <c r="H144" t="s">
        <v>163</v>
      </c>
      <c r="I144">
        <v>4000</v>
      </c>
      <c r="J144">
        <v>30808</v>
      </c>
      <c r="K144">
        <v>1981</v>
      </c>
      <c r="L144">
        <v>12</v>
      </c>
      <c r="M144" t="s">
        <v>164</v>
      </c>
      <c r="N144">
        <v>90411</v>
      </c>
      <c r="O144" t="s">
        <v>165</v>
      </c>
      <c r="P144" t="s">
        <v>326</v>
      </c>
      <c r="U144" t="s">
        <v>445</v>
      </c>
      <c r="V144">
        <v>10575</v>
      </c>
      <c r="X144" t="s">
        <v>446</v>
      </c>
      <c r="Y144">
        <v>116</v>
      </c>
      <c r="Z144" s="8">
        <v>42795</v>
      </c>
      <c r="AA144">
        <v>15</v>
      </c>
      <c r="AB144" t="s">
        <v>170</v>
      </c>
      <c r="AC144">
        <v>15</v>
      </c>
      <c r="AD144" t="s">
        <v>8</v>
      </c>
      <c r="AE144">
        <v>2017</v>
      </c>
      <c r="AF144">
        <v>3</v>
      </c>
    </row>
    <row r="145" spans="1:32" x14ac:dyDescent="0.25">
      <c r="A145" t="s">
        <v>306</v>
      </c>
      <c r="B145" t="s">
        <v>447</v>
      </c>
      <c r="C145" s="8">
        <v>42795</v>
      </c>
      <c r="D145" s="8">
        <v>42795</v>
      </c>
      <c r="E145" t="s">
        <v>161</v>
      </c>
      <c r="F145">
        <v>21035</v>
      </c>
      <c r="G145" t="s">
        <v>330</v>
      </c>
      <c r="H145" t="s">
        <v>163</v>
      </c>
      <c r="I145">
        <v>4000</v>
      </c>
      <c r="J145">
        <v>30808</v>
      </c>
      <c r="K145">
        <v>1981</v>
      </c>
      <c r="L145">
        <v>12</v>
      </c>
      <c r="M145" t="s">
        <v>164</v>
      </c>
      <c r="N145">
        <v>90411</v>
      </c>
      <c r="O145" t="s">
        <v>165</v>
      </c>
      <c r="P145" t="s">
        <v>326</v>
      </c>
      <c r="U145" t="s">
        <v>445</v>
      </c>
      <c r="V145">
        <v>10575</v>
      </c>
      <c r="X145" t="s">
        <v>446</v>
      </c>
      <c r="Y145">
        <v>51</v>
      </c>
      <c r="Z145" s="8">
        <v>42795</v>
      </c>
      <c r="AA145">
        <v>83.32</v>
      </c>
      <c r="AB145" t="s">
        <v>170</v>
      </c>
      <c r="AC145">
        <v>83.32</v>
      </c>
      <c r="AD145" t="s">
        <v>8</v>
      </c>
      <c r="AE145">
        <v>2017</v>
      </c>
      <c r="AF145">
        <v>3</v>
      </c>
    </row>
    <row r="146" spans="1:32" x14ac:dyDescent="0.25">
      <c r="A146" t="s">
        <v>306</v>
      </c>
      <c r="B146" t="s">
        <v>448</v>
      </c>
      <c r="C146" s="8">
        <v>42795</v>
      </c>
      <c r="D146" s="8">
        <v>42795</v>
      </c>
      <c r="E146" t="s">
        <v>161</v>
      </c>
      <c r="F146">
        <v>72445</v>
      </c>
      <c r="G146" t="s">
        <v>325</v>
      </c>
      <c r="H146" t="s">
        <v>163</v>
      </c>
      <c r="I146">
        <v>4000</v>
      </c>
      <c r="J146">
        <v>30808</v>
      </c>
      <c r="K146">
        <v>1981</v>
      </c>
      <c r="L146">
        <v>12</v>
      </c>
      <c r="M146" t="s">
        <v>164</v>
      </c>
      <c r="N146">
        <v>90411</v>
      </c>
      <c r="O146" t="s">
        <v>165</v>
      </c>
      <c r="P146" t="s">
        <v>326</v>
      </c>
      <c r="U146" t="s">
        <v>445</v>
      </c>
      <c r="V146">
        <v>10575</v>
      </c>
      <c r="X146" t="s">
        <v>446</v>
      </c>
      <c r="Y146">
        <v>31</v>
      </c>
      <c r="Z146" s="8">
        <v>42795</v>
      </c>
      <c r="AA146">
        <v>-83.32</v>
      </c>
      <c r="AB146" t="s">
        <v>170</v>
      </c>
      <c r="AC146">
        <v>-83.32</v>
      </c>
      <c r="AD146" t="s">
        <v>8</v>
      </c>
      <c r="AE146">
        <v>2017</v>
      </c>
      <c r="AF146">
        <v>3</v>
      </c>
    </row>
    <row r="147" spans="1:32" x14ac:dyDescent="0.25">
      <c r="A147" t="s">
        <v>306</v>
      </c>
      <c r="B147" t="s">
        <v>449</v>
      </c>
      <c r="C147" s="8">
        <v>42795</v>
      </c>
      <c r="D147" s="8">
        <v>42795</v>
      </c>
      <c r="E147" t="s">
        <v>161</v>
      </c>
      <c r="F147">
        <v>14056</v>
      </c>
      <c r="G147" t="s">
        <v>409</v>
      </c>
      <c r="H147" t="s">
        <v>163</v>
      </c>
      <c r="I147">
        <v>4000</v>
      </c>
      <c r="J147">
        <v>30808</v>
      </c>
      <c r="K147">
        <v>1981</v>
      </c>
      <c r="L147">
        <v>12</v>
      </c>
      <c r="M147" t="s">
        <v>164</v>
      </c>
      <c r="N147">
        <v>90411</v>
      </c>
      <c r="O147" t="s">
        <v>165</v>
      </c>
      <c r="P147" t="s">
        <v>326</v>
      </c>
      <c r="U147" t="s">
        <v>445</v>
      </c>
      <c r="V147">
        <v>10575</v>
      </c>
      <c r="X147" t="s">
        <v>446</v>
      </c>
      <c r="Y147">
        <v>165</v>
      </c>
      <c r="Z147" s="8">
        <v>42795</v>
      </c>
      <c r="AA147">
        <v>-15</v>
      </c>
      <c r="AB147" t="s">
        <v>170</v>
      </c>
      <c r="AC147">
        <v>-15</v>
      </c>
      <c r="AD147" t="s">
        <v>8</v>
      </c>
      <c r="AE147">
        <v>2017</v>
      </c>
      <c r="AF147">
        <v>3</v>
      </c>
    </row>
    <row r="148" spans="1:32" x14ac:dyDescent="0.25">
      <c r="A148" t="s">
        <v>306</v>
      </c>
      <c r="B148" t="s">
        <v>450</v>
      </c>
      <c r="C148" s="8">
        <v>42794</v>
      </c>
      <c r="D148" s="8">
        <v>42795</v>
      </c>
      <c r="E148" t="s">
        <v>161</v>
      </c>
      <c r="F148">
        <v>21035</v>
      </c>
      <c r="G148" t="s">
        <v>330</v>
      </c>
      <c r="H148" t="s">
        <v>163</v>
      </c>
      <c r="I148">
        <v>4000</v>
      </c>
      <c r="J148">
        <v>30808</v>
      </c>
      <c r="K148">
        <v>1981</v>
      </c>
      <c r="L148">
        <v>12</v>
      </c>
      <c r="M148" t="s">
        <v>164</v>
      </c>
      <c r="N148">
        <v>90411</v>
      </c>
      <c r="O148" t="s">
        <v>165</v>
      </c>
      <c r="P148" t="s">
        <v>326</v>
      </c>
      <c r="U148" t="s">
        <v>451</v>
      </c>
      <c r="V148">
        <v>10575</v>
      </c>
      <c r="X148" t="s">
        <v>452</v>
      </c>
      <c r="Y148">
        <v>14</v>
      </c>
      <c r="Z148" s="8">
        <v>42794</v>
      </c>
      <c r="AA148">
        <v>15</v>
      </c>
      <c r="AB148" t="s">
        <v>170</v>
      </c>
      <c r="AC148">
        <v>15</v>
      </c>
      <c r="AD148" t="s">
        <v>8</v>
      </c>
      <c r="AE148">
        <v>2017</v>
      </c>
      <c r="AF148">
        <v>2</v>
      </c>
    </row>
    <row r="149" spans="1:32" x14ac:dyDescent="0.25">
      <c r="A149" t="s">
        <v>306</v>
      </c>
      <c r="B149" t="s">
        <v>453</v>
      </c>
      <c r="C149" s="8">
        <v>42794</v>
      </c>
      <c r="D149" s="8">
        <v>42795</v>
      </c>
      <c r="E149" t="s">
        <v>161</v>
      </c>
      <c r="F149">
        <v>14056</v>
      </c>
      <c r="G149" t="s">
        <v>409</v>
      </c>
      <c r="H149" t="s">
        <v>163</v>
      </c>
      <c r="I149">
        <v>4000</v>
      </c>
      <c r="J149">
        <v>30808</v>
      </c>
      <c r="K149">
        <v>1981</v>
      </c>
      <c r="L149">
        <v>12</v>
      </c>
      <c r="M149" t="s">
        <v>164</v>
      </c>
      <c r="N149">
        <v>90411</v>
      </c>
      <c r="O149" t="s">
        <v>165</v>
      </c>
      <c r="P149" t="s">
        <v>326</v>
      </c>
      <c r="U149" t="s">
        <v>451</v>
      </c>
      <c r="V149">
        <v>10575</v>
      </c>
      <c r="X149" t="s">
        <v>452</v>
      </c>
      <c r="Y149">
        <v>11</v>
      </c>
      <c r="Z149" s="8">
        <v>42794</v>
      </c>
      <c r="AA149">
        <v>-15</v>
      </c>
      <c r="AB149" t="s">
        <v>170</v>
      </c>
      <c r="AC149">
        <v>-15</v>
      </c>
      <c r="AD149" t="s">
        <v>8</v>
      </c>
      <c r="AE149">
        <v>2017</v>
      </c>
      <c r="AF149">
        <v>2</v>
      </c>
    </row>
    <row r="150" spans="1:32" x14ac:dyDescent="0.25">
      <c r="A150" t="s">
        <v>306</v>
      </c>
      <c r="B150" t="s">
        <v>454</v>
      </c>
      <c r="C150" s="8">
        <v>42795</v>
      </c>
      <c r="D150" s="8">
        <v>42795</v>
      </c>
      <c r="E150" t="s">
        <v>161</v>
      </c>
      <c r="F150">
        <v>14056</v>
      </c>
      <c r="G150" t="s">
        <v>409</v>
      </c>
      <c r="H150" t="s">
        <v>163</v>
      </c>
      <c r="I150">
        <v>4000</v>
      </c>
      <c r="J150">
        <v>30808</v>
      </c>
      <c r="K150">
        <v>1981</v>
      </c>
      <c r="L150">
        <v>12</v>
      </c>
      <c r="M150" t="s">
        <v>164</v>
      </c>
      <c r="N150">
        <v>90411</v>
      </c>
      <c r="O150" t="s">
        <v>165</v>
      </c>
      <c r="P150" t="s">
        <v>326</v>
      </c>
      <c r="U150" t="s">
        <v>451</v>
      </c>
      <c r="V150">
        <v>10575</v>
      </c>
      <c r="X150" t="s">
        <v>455</v>
      </c>
      <c r="Y150">
        <v>11</v>
      </c>
      <c r="Z150" s="8">
        <v>42795</v>
      </c>
      <c r="AA150">
        <v>15</v>
      </c>
      <c r="AB150" t="s">
        <v>170</v>
      </c>
      <c r="AC150">
        <v>15</v>
      </c>
      <c r="AD150" t="s">
        <v>8</v>
      </c>
      <c r="AE150">
        <v>2017</v>
      </c>
      <c r="AF150">
        <v>3</v>
      </c>
    </row>
    <row r="151" spans="1:32" x14ac:dyDescent="0.25">
      <c r="A151" t="s">
        <v>306</v>
      </c>
      <c r="B151" t="s">
        <v>456</v>
      </c>
      <c r="C151" s="8">
        <v>42795</v>
      </c>
      <c r="D151" s="8">
        <v>42795</v>
      </c>
      <c r="E151" t="s">
        <v>161</v>
      </c>
      <c r="F151">
        <v>21035</v>
      </c>
      <c r="G151" t="s">
        <v>330</v>
      </c>
      <c r="H151" t="s">
        <v>163</v>
      </c>
      <c r="I151">
        <v>4000</v>
      </c>
      <c r="J151">
        <v>30808</v>
      </c>
      <c r="K151">
        <v>1981</v>
      </c>
      <c r="L151">
        <v>12</v>
      </c>
      <c r="M151" t="s">
        <v>164</v>
      </c>
      <c r="N151">
        <v>90411</v>
      </c>
      <c r="O151" t="s">
        <v>165</v>
      </c>
      <c r="P151" t="s">
        <v>326</v>
      </c>
      <c r="U151" t="s">
        <v>451</v>
      </c>
      <c r="V151">
        <v>10575</v>
      </c>
      <c r="X151" t="s">
        <v>455</v>
      </c>
      <c r="Y151">
        <v>10</v>
      </c>
      <c r="Z151" s="8">
        <v>42795</v>
      </c>
      <c r="AA151">
        <v>-15</v>
      </c>
      <c r="AB151" t="s">
        <v>170</v>
      </c>
      <c r="AC151">
        <v>-15</v>
      </c>
      <c r="AD151" t="s">
        <v>8</v>
      </c>
      <c r="AE151">
        <v>2017</v>
      </c>
      <c r="AF151">
        <v>3</v>
      </c>
    </row>
    <row r="152" spans="1:32" x14ac:dyDescent="0.25">
      <c r="A152" t="s">
        <v>457</v>
      </c>
      <c r="B152" t="s">
        <v>458</v>
      </c>
      <c r="C152" s="8">
        <v>42769</v>
      </c>
      <c r="D152" s="8">
        <v>42793</v>
      </c>
      <c r="E152" t="s">
        <v>161</v>
      </c>
      <c r="F152">
        <v>72415</v>
      </c>
      <c r="G152" t="s">
        <v>459</v>
      </c>
      <c r="H152" t="s">
        <v>163</v>
      </c>
      <c r="I152">
        <v>4000</v>
      </c>
      <c r="J152">
        <v>30808</v>
      </c>
      <c r="K152">
        <v>1981</v>
      </c>
      <c r="L152">
        <v>12</v>
      </c>
      <c r="M152" t="s">
        <v>164</v>
      </c>
      <c r="N152">
        <v>90411</v>
      </c>
      <c r="O152" t="s">
        <v>165</v>
      </c>
      <c r="P152" t="s">
        <v>460</v>
      </c>
      <c r="Q152" t="s">
        <v>166</v>
      </c>
      <c r="U152" t="s">
        <v>461</v>
      </c>
      <c r="X152" t="s">
        <v>462</v>
      </c>
      <c r="Y152">
        <v>1</v>
      </c>
      <c r="Z152" s="8">
        <v>42769</v>
      </c>
      <c r="AA152">
        <v>-8.68</v>
      </c>
      <c r="AB152" t="s">
        <v>170</v>
      </c>
      <c r="AC152">
        <v>-8.68</v>
      </c>
      <c r="AD152" t="s">
        <v>463</v>
      </c>
      <c r="AE152">
        <v>2017</v>
      </c>
      <c r="AF152">
        <v>2</v>
      </c>
    </row>
    <row r="153" spans="1:32" x14ac:dyDescent="0.25">
      <c r="A153" t="s">
        <v>457</v>
      </c>
      <c r="B153" t="s">
        <v>464</v>
      </c>
      <c r="C153" s="8">
        <v>42769</v>
      </c>
      <c r="D153" s="8">
        <v>42793</v>
      </c>
      <c r="E153" t="s">
        <v>161</v>
      </c>
      <c r="F153">
        <v>74599</v>
      </c>
      <c r="G153" t="s">
        <v>308</v>
      </c>
      <c r="H153" t="s">
        <v>163</v>
      </c>
      <c r="I153">
        <v>4000</v>
      </c>
      <c r="J153">
        <v>30808</v>
      </c>
      <c r="K153">
        <v>1981</v>
      </c>
      <c r="L153">
        <v>12</v>
      </c>
      <c r="M153" t="s">
        <v>164</v>
      </c>
      <c r="N153">
        <v>90411</v>
      </c>
      <c r="O153" t="s">
        <v>165</v>
      </c>
      <c r="P153" t="s">
        <v>460</v>
      </c>
      <c r="Q153" t="s">
        <v>166</v>
      </c>
      <c r="X153" t="s">
        <v>462</v>
      </c>
      <c r="Y153">
        <v>2</v>
      </c>
      <c r="Z153" s="8">
        <v>42769</v>
      </c>
      <c r="AA153">
        <v>13.82</v>
      </c>
      <c r="AB153" t="s">
        <v>170</v>
      </c>
      <c r="AC153">
        <v>13.82</v>
      </c>
      <c r="AD153" t="s">
        <v>463</v>
      </c>
      <c r="AE153">
        <v>2017</v>
      </c>
      <c r="AF153">
        <v>2</v>
      </c>
    </row>
  </sheetData>
  <autoFilter ref="A1:AF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F20" sqref="F20"/>
    </sheetView>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0" sqref="G2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Summary table</vt:lpstr>
      <vt:lpstr>Budget monitoring detail</vt:lpstr>
      <vt:lpstr>Exp Jan</vt:lpstr>
      <vt:lpstr>Exp Fev</vt:lpstr>
      <vt:lpstr>Exp Mars</vt:lpstr>
      <vt:lpstr>Advance Nex</vt:lpstr>
      <vt:lpstr>PO</vt:lpstr>
      <vt:lpstr>AAA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dc:creator>
  <cp:lastModifiedBy>Pascal M</cp:lastModifiedBy>
  <dcterms:created xsi:type="dcterms:W3CDTF">2017-03-04T16:15:36Z</dcterms:created>
  <dcterms:modified xsi:type="dcterms:W3CDTF">2017-08-16T10:10:23Z</dcterms:modified>
</cp:coreProperties>
</file>