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D:\Proyecto REDD+2018\"/>
    </mc:Choice>
  </mc:AlternateContent>
  <bookViews>
    <workbookView xWindow="0" yWindow="0" windowWidth="17250" windowHeight="5640" tabRatio="937" firstSheet="1" activeTab="3"/>
  </bookViews>
  <sheets>
    <sheet name="Instructivo" sheetId="8" r:id="rId1"/>
    <sheet name="Portada" sheetId="1" r:id="rId2"/>
    <sheet name="I. Marco de Resultados" sheetId="22" r:id="rId3"/>
    <sheet name="II. Monitoreo y Evaluación" sheetId="23" r:id="rId4"/>
    <sheet name="III. Presupuesto Anual " sheetId="25" r:id="rId5"/>
    <sheet name=" Presupuesto Referencia" sheetId="18" state="hidden" r:id="rId6"/>
    <sheet name="IV. Descripción de Resultados E" sheetId="3" r:id="rId7"/>
    <sheet name="Cuentas " sheetId="14" state="hidden" r:id="rId8"/>
    <sheet name="V. Cuadro de Riesgos" sheetId="17" r:id="rId9"/>
    <sheet name="VI. Inventario" sheetId="10" r:id="rId10"/>
    <sheet name="VII. Beneficiarios" sheetId="9" r:id="rId11"/>
    <sheet name="Sheet2" sheetId="19" r:id="rId12"/>
  </sheets>
  <externalReferences>
    <externalReference r:id="rId13"/>
    <externalReference r:id="rId14"/>
  </externalReferences>
  <definedNames>
    <definedName name="AGENCIA" localSheetId="4">#REF!</definedName>
    <definedName name="AGENCIA">#REF!</definedName>
    <definedName name="_xlnm.Print_Area" localSheetId="7">'Cuentas '!$A$1:$I$24</definedName>
    <definedName name="_xlnm.Print_Area" localSheetId="3">'II. Monitoreo y Evaluación'!$A$1:$G$27</definedName>
    <definedName name="_xlnm.Print_Area" localSheetId="4">'III. Presupuesto Anual '!$A$1:$G$50</definedName>
    <definedName name="_xlnm.Print_Area" localSheetId="6">'IV. Descripción de Resultados E'!$A$1:$J$22</definedName>
    <definedName name="_xlnm.Print_Area" localSheetId="1">Portada!$A$1:$I$45</definedName>
    <definedName name="_xlnm.Print_Area" localSheetId="8">'V. Cuadro de Riesgos'!$A$1:$J$34</definedName>
    <definedName name="_xlnm.Print_Area" localSheetId="9">'VI. Inventario'!$A$1:$T$45</definedName>
    <definedName name="_xlnm.Print_Area" localSheetId="10">'VII. Beneficiarios'!$A$1:$D$10</definedName>
    <definedName name="Cuenta" localSheetId="7">'Cuentas '!$B$1:$C$23</definedName>
    <definedName name="Cuenta" localSheetId="4">'III. Presupuesto Anual '!$AR$1:$AR$4</definedName>
    <definedName name="CUENTA">#REF!</definedName>
    <definedName name="CUENTAS" localSheetId="4">#REF!</definedName>
    <definedName name="CUENTAS">#REF!</definedName>
    <definedName name="Donor" localSheetId="7">'Cuentas '!$G$1:$G$6</definedName>
    <definedName name="dONOR" localSheetId="4">'III. Presupuesto Anual '!$AV$1:$AV$4</definedName>
    <definedName name="DONOR">#REF!</definedName>
    <definedName name="Fondo" localSheetId="7">'Cuentas '!$E$1:$E$18</definedName>
    <definedName name="Fondo" localSheetId="4">'III. Presupuesto Anual '!$AT$1:$AT$4</definedName>
    <definedName name="Fondo">#REF!</definedName>
    <definedName name="FUND" localSheetId="4">#REF!</definedName>
    <definedName name="FUND">#REF!</definedName>
    <definedName name="_xlnm.Print_Titles" localSheetId="4">'III. Presupuesto Anual '!$1:$4</definedName>
  </definedNames>
  <calcPr calcId="171027"/>
</workbook>
</file>

<file path=xl/calcChain.xml><?xml version="1.0" encoding="utf-8"?>
<calcChain xmlns="http://schemas.openxmlformats.org/spreadsheetml/2006/main">
  <c r="E13" i="25" l="1"/>
  <c r="F46" i="25" l="1"/>
  <c r="H51" i="18"/>
  <c r="H52" i="18"/>
  <c r="H50" i="18"/>
  <c r="H48" i="18"/>
  <c r="F35" i="25"/>
  <c r="H30" i="18"/>
  <c r="F19" i="25"/>
  <c r="H13" i="18"/>
  <c r="H8" i="18"/>
  <c r="H9" i="18"/>
  <c r="F13" i="25"/>
  <c r="E25" i="25"/>
  <c r="F25" i="25"/>
  <c r="E35" i="25"/>
  <c r="E46" i="25"/>
  <c r="I14" i="18"/>
  <c r="I21" i="18"/>
  <c r="I23" i="18"/>
  <c r="I25" i="18"/>
  <c r="I27" i="18"/>
  <c r="I32" i="18"/>
  <c r="I34" i="18"/>
  <c r="I36" i="18"/>
  <c r="I43" i="18"/>
  <c r="I45" i="18"/>
  <c r="I55" i="18"/>
  <c r="I63" i="18"/>
  <c r="I68" i="18"/>
  <c r="I71" i="18"/>
  <c r="I82" i="18"/>
  <c r="F48" i="25" l="1"/>
  <c r="I72" i="18"/>
  <c r="F50" i="25"/>
  <c r="I37" i="18"/>
  <c r="E50" i="25"/>
  <c r="I46" i="18"/>
  <c r="I28" i="18"/>
  <c r="I83" i="18" l="1"/>
  <c r="G82" i="18"/>
  <c r="B82" i="18" s="1"/>
  <c r="F75" i="18"/>
  <c r="F82" i="18" s="1"/>
  <c r="G71" i="18"/>
  <c r="B71" i="18" s="1"/>
  <c r="G68" i="18"/>
  <c r="B68" i="18" s="1"/>
  <c r="F68" i="18"/>
  <c r="F72" i="18" s="1"/>
  <c r="B67" i="18"/>
  <c r="G65" i="18"/>
  <c r="L68" i="18" s="1"/>
  <c r="F58" i="18"/>
  <c r="F57" i="18"/>
  <c r="J54" i="18"/>
  <c r="J49" i="18"/>
  <c r="B46" i="18"/>
  <c r="G45" i="18"/>
  <c r="B45" i="18" s="1"/>
  <c r="L43" i="18"/>
  <c r="B43" i="18"/>
  <c r="F40" i="18"/>
  <c r="F39" i="18"/>
  <c r="L37" i="18"/>
  <c r="G36" i="18"/>
  <c r="B36" i="18" s="1"/>
  <c r="F36" i="18"/>
  <c r="G34" i="18"/>
  <c r="B34" i="18" s="1"/>
  <c r="G32" i="18"/>
  <c r="F32" i="18"/>
  <c r="L27" i="18"/>
  <c r="G27" i="18"/>
  <c r="B27" i="18" s="1"/>
  <c r="L25" i="18"/>
  <c r="G25" i="18"/>
  <c r="L23" i="18"/>
  <c r="G23" i="18"/>
  <c r="L21" i="18"/>
  <c r="G21" i="18"/>
  <c r="F21" i="18"/>
  <c r="F28" i="18" s="1"/>
  <c r="L14" i="18"/>
  <c r="G14" i="18"/>
  <c r="B14" i="18" s="1"/>
  <c r="F43" i="18" l="1"/>
  <c r="F46" i="18" s="1"/>
  <c r="F37" i="18"/>
  <c r="L28" i="18"/>
  <c r="B25" i="18"/>
  <c r="B23" i="18"/>
  <c r="B32" i="18"/>
  <c r="G28" i="18"/>
  <c r="B28" i="18" s="1"/>
  <c r="G37" i="18"/>
  <c r="B21" i="18"/>
  <c r="G72" i="18"/>
  <c r="B72" i="18" s="1"/>
  <c r="F83" i="18" l="1"/>
  <c r="B37" i="18"/>
</calcChain>
</file>

<file path=xl/comments1.xml><?xml version="1.0" encoding="utf-8"?>
<comments xmlns="http://schemas.openxmlformats.org/spreadsheetml/2006/main">
  <authors>
    <author>PNUD</author>
  </authors>
  <commentList>
    <comment ref="D5" authorId="0" shapeId="0">
      <text>
        <r>
          <rPr>
            <b/>
            <sz val="8"/>
            <color indexed="81"/>
            <rFont val="Tahoma"/>
            <family val="2"/>
          </rPr>
          <t>PNUD:</t>
        </r>
        <r>
          <rPr>
            <sz val="8"/>
            <color indexed="81"/>
            <rFont val="Tahoma"/>
            <family val="2"/>
          </rPr>
          <t xml:space="preserve">
Escoger el No. de cuenta.  No elegir la descripción.</t>
        </r>
      </text>
    </comment>
  </commentList>
</comments>
</file>

<file path=xl/comments2.xml><?xml version="1.0" encoding="utf-8"?>
<comments xmlns="http://schemas.openxmlformats.org/spreadsheetml/2006/main">
  <authors>
    <author>PNUD</author>
    <author>Antonella Cecilia Martinez</author>
  </authors>
  <commentList>
    <comment ref="E6" authorId="0" shapeId="0">
      <text>
        <r>
          <rPr>
            <b/>
            <sz val="8"/>
            <color indexed="81"/>
            <rFont val="Tahoma"/>
            <family val="2"/>
          </rPr>
          <t>PNUD:</t>
        </r>
        <r>
          <rPr>
            <sz val="8"/>
            <color indexed="81"/>
            <rFont val="Tahoma"/>
            <family val="2"/>
          </rPr>
          <t xml:space="preserve">
Escoger el No. de cuenta.  No elegir la descripción.</t>
        </r>
      </text>
    </comment>
    <comment ref="F75" authorId="1" shapeId="0">
      <text>
        <r>
          <rPr>
            <b/>
            <sz val="9"/>
            <color indexed="81"/>
            <rFont val="Tahoma"/>
            <family val="2"/>
          </rPr>
          <t xml:space="preserve">Se coloco reuniones varias
</t>
        </r>
      </text>
    </comment>
  </commentList>
</comments>
</file>

<file path=xl/sharedStrings.xml><?xml version="1.0" encoding="utf-8"?>
<sst xmlns="http://schemas.openxmlformats.org/spreadsheetml/2006/main" count="688" uniqueCount="479">
  <si>
    <t>Fecha:</t>
  </si>
  <si>
    <t>Por la dirección del programa o proyecto:</t>
  </si>
  <si>
    <t>Programa de las Naciones Unidas para el Desarrollo</t>
  </si>
  <si>
    <t>Código del Proyecto</t>
  </si>
  <si>
    <t>Nombre del Proyecto</t>
  </si>
  <si>
    <t>Cargo:</t>
  </si>
  <si>
    <t xml:space="preserve">Nombre:                           </t>
  </si>
  <si>
    <t>Firma:</t>
  </si>
  <si>
    <t>LECCIONES APRENDIDAS</t>
  </si>
  <si>
    <t>ESTRATEGIA DE ALIANZAS</t>
  </si>
  <si>
    <t>INSTRUCTIVO</t>
  </si>
  <si>
    <t>Generalidades:</t>
  </si>
  <si>
    <t>Contenido y Formato</t>
  </si>
  <si>
    <t>Portada</t>
  </si>
  <si>
    <t>a</t>
  </si>
  <si>
    <t>PRODUCTOS</t>
  </si>
  <si>
    <t>FIRMA</t>
  </si>
  <si>
    <t>Este cuadro deberá ser ajustado según el número productos que tenga cada proyecto y según la cantidad de cuentas presupuestarias que presupueste cada proyecto por producto.</t>
  </si>
  <si>
    <t>Fondo</t>
  </si>
  <si>
    <t>Donor</t>
  </si>
  <si>
    <t>SUBTOTAL PRODUCTO</t>
  </si>
  <si>
    <t>TOTAL DEL PROYECTO</t>
  </si>
  <si>
    <t>Productos (ACTIVITIES en ATLAS)</t>
  </si>
  <si>
    <t>Ejecutado Real</t>
  </si>
  <si>
    <t>% DE COBERTURA</t>
  </si>
  <si>
    <t>Ubicación</t>
  </si>
  <si>
    <t>11888 (CO-FIN CS)</t>
  </si>
  <si>
    <t>01070 (GOVT)</t>
  </si>
  <si>
    <t>0629 (PAN-GOVT)</t>
  </si>
  <si>
    <t>40000 (TRAC)</t>
  </si>
  <si>
    <t>00361(UNDP PANAMA)</t>
  </si>
  <si>
    <t>30011 (BM1)</t>
  </si>
  <si>
    <t>30012 (BM2)</t>
  </si>
  <si>
    <t>30013 (BM3)</t>
  </si>
  <si>
    <t>30014 (BM4)</t>
  </si>
  <si>
    <t>30015 (BM5)</t>
  </si>
  <si>
    <t>30021 (BID1)</t>
  </si>
  <si>
    <t>30022 (BID2)</t>
  </si>
  <si>
    <t>30023 (BID3)</t>
  </si>
  <si>
    <t>30024 (BID4)</t>
  </si>
  <si>
    <t>30025 (BID5)</t>
  </si>
  <si>
    <t>30071 (GOB1)</t>
  </si>
  <si>
    <t>30072 (GOB2)</t>
  </si>
  <si>
    <t>30073 (GOB3)</t>
  </si>
  <si>
    <t>30074 (GOB4)</t>
  </si>
  <si>
    <t>30075 (GOB5)</t>
  </si>
  <si>
    <t>62000 (GEF)</t>
  </si>
  <si>
    <t>00012 (UNDP)</t>
  </si>
  <si>
    <t>000057 (PAN-ANAM)</t>
  </si>
  <si>
    <t>10003 (GEF)</t>
  </si>
  <si>
    <t>63080 (MPU)</t>
  </si>
  <si>
    <t>10009 (MPU)</t>
  </si>
  <si>
    <t>Cuenta de Presupuesto</t>
  </si>
  <si>
    <t xml:space="preserve">Equivalencia en Español </t>
  </si>
  <si>
    <t>Agencia de Implementación</t>
  </si>
  <si>
    <t>Consultores Internacionales (Personal técnicos, asistencia puntual, personal de soporte y asesoria)</t>
  </si>
  <si>
    <t>Consultores Locales (Personal técnicos, asistencia puntual, Personal permanente en el proyecto)</t>
  </si>
  <si>
    <t>Contratos de Personal Administrativo</t>
  </si>
  <si>
    <t>Viajes , Viáticos</t>
  </si>
  <si>
    <t>Contratos de Empresas</t>
  </si>
  <si>
    <t>Equipo y Mobiliario</t>
  </si>
  <si>
    <t>Materiales y Bienes</t>
  </si>
  <si>
    <t>Mantenimiento y Arrendamiento de locales</t>
  </si>
  <si>
    <t>Mantenimiento y Arrendamiento de equipo tecnológico y de información (Mantenimiento y licencia de Hardware y Software, Alquiler con opción a compra del hardware)</t>
  </si>
  <si>
    <t>Alquiler y mantenimiento de otro equipo (equipo de oficina, Mantenimiento, Operación de Equipo de Transporte)</t>
  </si>
  <si>
    <t>Miscelaneos (Seguros, Cargos Bancarios, Ajustes, Almacenaje, Varios)</t>
  </si>
  <si>
    <t>Costos Administrativos</t>
  </si>
  <si>
    <t>Equipo Audiovisual y de Comunicación</t>
  </si>
  <si>
    <t>Útiles</t>
  </si>
  <si>
    <t>"Grants"</t>
  </si>
  <si>
    <t>Hospitalidad</t>
  </si>
  <si>
    <t>Equipo Tecnológico</t>
  </si>
  <si>
    <t>Servicios Profesionales</t>
  </si>
  <si>
    <t>Costos de Producción Audiovisual y de Impresión</t>
  </si>
  <si>
    <t>Gastos Miscelaneos</t>
  </si>
  <si>
    <t>Costos Administrativos (PNUD)</t>
  </si>
  <si>
    <t>GEF</t>
  </si>
  <si>
    <t>Cuenta Presupuestaria</t>
  </si>
  <si>
    <t>COBERTURA DE BENEFICIARIOS PLANEADA</t>
  </si>
  <si>
    <t>COBERTURA DE BENEFICIARIOS REAL</t>
  </si>
  <si>
    <t>% de Ejecución</t>
  </si>
  <si>
    <t>71200 Consultores Internacionales (Personal técnicos, asistencia puntual, personal de soporte y asesoria)</t>
  </si>
  <si>
    <t>71300 Consultores Locales (Personal técnicos, asistencia puntual, Personal permanente en el proyecto)</t>
  </si>
  <si>
    <t>71400 Contratos de Personal Administrativo</t>
  </si>
  <si>
    <t>71600 Viajes , Viáticos</t>
  </si>
  <si>
    <t>72100 Contratos de Empresas</t>
  </si>
  <si>
    <t>72300 Materiales y Bienes</t>
  </si>
  <si>
    <t>72700 Hospitalidad</t>
  </si>
  <si>
    <t>73100 Mantenimiento y Arrendamiento de locales</t>
  </si>
  <si>
    <t>73300 Mantenimiento y Arrendamiento de equipo tecnológico y de información (Mantenimiento y licencia de Hardware y Software, Alquiler con opción a compra del hardware)</t>
  </si>
  <si>
    <t>73400 Alquiler y mantenimiento de otro equipo (equipo de oficina, Mantenimiento, Operación de Equipo de Transporte)</t>
  </si>
  <si>
    <t>74100 Servicios Profesionales</t>
  </si>
  <si>
    <t>74200 Costos de Producción Audiovisual y de Impresión</t>
  </si>
  <si>
    <t>75100 Costos Administrativos (PNUD)</t>
  </si>
  <si>
    <t>Nombre del Proyecto: nombre completo por el cual se conoce el proyecto.</t>
  </si>
  <si>
    <t>Institución Designada: Institución encargada de la ejecución.</t>
  </si>
  <si>
    <t>Institución Implementadora</t>
  </si>
  <si>
    <t>Período del Informe</t>
  </si>
  <si>
    <t xml:space="preserve"> </t>
  </si>
  <si>
    <t>Fecha</t>
  </si>
  <si>
    <t>#</t>
  </si>
  <si>
    <t>Descripción del riesgo</t>
  </si>
  <si>
    <t>Fecha de Identificación</t>
  </si>
  <si>
    <t>Tipo (Ambiental, Financiero, Operativo, Organizacional , Político, Regulatorio, Estratégico, Otro)</t>
  </si>
  <si>
    <t>Descripción del efecto del riesgo.</t>
  </si>
  <si>
    <t>Medidas de mitigación /  Respuesta de la Administración</t>
  </si>
  <si>
    <t>Propietario (Quien debe mantener vigilado el riesgo)</t>
  </si>
  <si>
    <t>Presentado / Actualizado por</t>
  </si>
  <si>
    <t>Ultima Actualización</t>
  </si>
  <si>
    <t>Estado (superado, en reducción, en aumento, sin cambio)</t>
  </si>
  <si>
    <t>Probabilidad (P)  e Impact o  (I)</t>
  </si>
  <si>
    <t>1: bajo.  5: alto</t>
  </si>
  <si>
    <t>Inventario al (FECHA DE CORTE)</t>
  </si>
  <si>
    <t>Valor Total de los Artículos</t>
  </si>
  <si>
    <t>Etiqueta (tag)</t>
  </si>
  <si>
    <t>Voucher</t>
  </si>
  <si>
    <t>Vendor</t>
  </si>
  <si>
    <t>PO</t>
  </si>
  <si>
    <t>Fecha de recibo</t>
  </si>
  <si>
    <t>Descripción</t>
  </si>
  <si>
    <t>Marca</t>
  </si>
  <si>
    <t>Cantidad</t>
  </si>
  <si>
    <t>Monto</t>
  </si>
  <si>
    <t>Cuenta</t>
  </si>
  <si>
    <t>Moneda</t>
  </si>
  <si>
    <t>Fund</t>
  </si>
  <si>
    <t>Deparment</t>
  </si>
  <si>
    <t>Project</t>
  </si>
  <si>
    <t>Agent</t>
  </si>
  <si>
    <t>Serial ID</t>
  </si>
  <si>
    <t>Custodio</t>
  </si>
  <si>
    <t>Elaborado por</t>
  </si>
  <si>
    <t>Revisado por</t>
  </si>
  <si>
    <t>En esta sección se deberá detallar todos los artículos que conforman el inventario físico del proyecto.Con la entrada en vigor de IPSAS, es necesario realizar la transferencia de activos a los proyectos NIM al momento de la compra.</t>
  </si>
  <si>
    <t>PLAN OPERATIVO ANUAL (POA)</t>
  </si>
  <si>
    <t xml:space="preserve">PLAN OPERATIVO ANUAL </t>
  </si>
  <si>
    <t xml:space="preserve">PRODUCTOS ESPERADOS </t>
  </si>
  <si>
    <t>INDICADORES DE PRODUCTO[1]</t>
  </si>
  <si>
    <t>FUENTE DE DATOS</t>
  </si>
  <si>
    <t>LÍNEA DE BASE</t>
  </si>
  <si>
    <t>METAS (según frecuencia de recolección de datos)</t>
  </si>
  <si>
    <t xml:space="preserve">METODOLOGÍA Y RIESGOS DE LA RECOLECCIÓN DE DATOS </t>
  </si>
  <si>
    <t>Valor</t>
  </si>
  <si>
    <t>Año</t>
  </si>
  <si>
    <t>FINAL</t>
  </si>
  <si>
    <t>[1] Se recomienda que los proyectos utilicen indicadores de producto del Marco Integrado de Recursos y Resultados (IRRF) del Plan Estratégico, según resulte relevante, además de los indicadores de resultados específicos del proyecto.  Los indicadores deben desagregarse por género o por otros grupos objetivo, según resulte relevante.</t>
  </si>
  <si>
    <t>Bitácora de Riesgos del Proyecto</t>
  </si>
  <si>
    <t>SECCIÓN I:  MARCO DE RESULTADOS</t>
  </si>
  <si>
    <r>
      <t>Fecha de Presentación:</t>
    </r>
    <r>
      <rPr>
        <sz val="10"/>
        <rFont val="Arial"/>
        <family val="2"/>
      </rPr>
      <t xml:space="preserve"> El POA debe prepararse a finales de cada año y debe incluir el plan de adquisiciones.</t>
    </r>
  </si>
  <si>
    <t>Actividad de</t>
  </si>
  <si>
    <t>Monitoreo</t>
  </si>
  <si>
    <t>Objetivo</t>
  </si>
  <si>
    <t>Frecuencia</t>
  </si>
  <si>
    <t xml:space="preserve">Medidas a Seguir </t>
  </si>
  <si>
    <t>Seguimiento del progreso en el logro de los resultados</t>
  </si>
  <si>
    <t>Reunir y analizar datos sobre el progreso realizado en comparación con los indicadores de resultados que aparecen en el Marco de Resultados y Recursos a fin de evaluar el avance del proyecto en relación con el logro de los productos acordados</t>
  </si>
  <si>
    <t xml:space="preserve">La gerencia del proyecto analizará cualquier demora que afecte el avance esperado del proyecto.  </t>
  </si>
  <si>
    <t>Especialista en Género de la Oficina y Personal del INAMU designado como punto focal del proyecto</t>
  </si>
  <si>
    <t>Monitoreo y Gestión del Riesgo</t>
  </si>
  <si>
    <t>Identificar riesgos específicos que pueden comprometer el logro de los resultados previstos. Identificar y monitorear medidas de gestión del riesgo mediante un registro de riesgos. Ello incluye medidas de monitoreo y planes que se pueden haber exigido según los Estándares Sociales y Ambientales del PNUD. Las auditorías se realizarán conforme a la política de auditoría del PNUD para gestionar el riesgo financiero.</t>
  </si>
  <si>
    <t>La gerencia del proyecto identificará los riesgos y tomará medidas para controlarlos.  Se mantendrá un registro activo para el seguimiento de los riesgos identificados y las medidas tomadas.</t>
  </si>
  <si>
    <t>Aprendizaje</t>
  </si>
  <si>
    <t>Se captarán en forma periódica los conocimientos, las buenas prácticas y las lecciones aprendidas de otros proyectos y asociados en la implementación y se integrarán al presente proyecto.</t>
  </si>
  <si>
    <t>Al menos una vez por año</t>
  </si>
  <si>
    <t>El equipo del proyecto capta las lecciones relevantes que se utilizarán para tomar decisiones gerenciales debidamente informadas.</t>
  </si>
  <si>
    <t>Aseguramiento de Calidad Anual del Proyecto</t>
  </si>
  <si>
    <t>Se evaluará la calidad del proyecto conforme a los estándares de calidad del PNUD a fin de identificar sus fortalezas y debilidades e informar a la gerencia para apoyar la toma de decisiones que facilite las mejoras relevantes.</t>
  </si>
  <si>
    <t>Anual</t>
  </si>
  <si>
    <t>La gerencia del proyecto revisará las fortalezas y debilidades que se utilizarán para la toma de decisiones informadas a fin de mejorar el desempeño del proyecto</t>
  </si>
  <si>
    <t>Revisar y Efectuar Correcciones en el curso de acción</t>
  </si>
  <si>
    <t>Revisión interna de datos y evidencia a partir de todas las acciones de monitoreo para asegurar la toma de decisiones informadas.</t>
  </si>
  <si>
    <t>La Junta Directiva del Proyecto debatirá los datos de desempeño, riesgos, lecciones y calidad que se utilizarán para corregir el curso de acción.</t>
  </si>
  <si>
    <t>Director/a del Proyecto</t>
  </si>
  <si>
    <t>Informe del Proyecto</t>
  </si>
  <si>
    <t xml:space="preserve">Se presentará un Informe del Proyecto a la Junta Directiva y a los actores clave, incluyendo datos sobre el progreso realizado que reflejen los resultados logrados de conformidad con las metas anuales definidas de antemano en cuanto a productos, un resumen anual sobre la calificación de la calidad del proyecto, un registro de riesgos actualizado, con medidas de mitigación, y todo informe de evaluación o revisión preparado durante el período. </t>
  </si>
  <si>
    <t>Anual y al finalizar el proyecto (Informe Final)</t>
  </si>
  <si>
    <t>Revisión del Proyecto (Junta Directiva del Proyecto)</t>
  </si>
  <si>
    <t xml:space="preserve">El mecanismo de gobernanza del proyecto (es decir, la Junta Directiva del Proyecto) efectuará revisiones periódicas del proyecto para evaluar su desempeño y revisar el Plan de Trabajo Plurianual, a fin de asegurar una elaboración del presupuesto realista durante la vida del proyecto.  En el transcurso del último año del proyecto, la Junta Directiva realizará una revisión final del proyecto para captar las lecciones aprendidas y debatir aquellas oportunidades para escalar y socializar los resultados del proyecto y las lecciones aprendidas con los actores relevantes. </t>
  </si>
  <si>
    <t>La Junta Directiva del Proyecto debatirá toda inquietud referente a la calidad o a un progreso más lento de lo esperado y acordará medidas de gestión para abordar las cuestiones identificadas.</t>
  </si>
  <si>
    <t>Semestralmente</t>
  </si>
  <si>
    <t>Título de la Evaluación</t>
  </si>
  <si>
    <t>Asociados (si fuese un proyecto conjunto)</t>
  </si>
  <si>
    <t>de Realización Prevista</t>
  </si>
  <si>
    <t>Principales Actores en la Evaluación</t>
  </si>
  <si>
    <t>Costo y Fuente de Financiamiento</t>
  </si>
  <si>
    <t>Evaluación de capacidades del socio estratégico</t>
  </si>
  <si>
    <t>Auditoría</t>
  </si>
  <si>
    <t>Al finalizar el proyecto</t>
  </si>
  <si>
    <t>Plan de Evaluación</t>
  </si>
  <si>
    <t>SECCIÓN IV:  DESCRIPCIÓN RESUMIDA DE RESULTADOS ANUALES ESPERADOS</t>
  </si>
  <si>
    <t>SECCIÓN VII: BENEFICIARIOS</t>
  </si>
  <si>
    <t>Este cuadro deberá ser ajustado según el número productos que tenga cada proyecto y respondido si aplica.</t>
  </si>
  <si>
    <t>El POA consta de una página de portada, y ocho secciones que detallamos y explicamos a continuación:</t>
  </si>
  <si>
    <t>Sección I: Marco de Resultados</t>
  </si>
  <si>
    <t>Sección II: Presupuesto Anual</t>
  </si>
  <si>
    <t>Sección IV: Evaluación Descriptiva de Resultados Esperados</t>
  </si>
  <si>
    <t>Sección VI: Inventario Físico</t>
  </si>
  <si>
    <t>Sección VII: Beneficiarios Identificados</t>
  </si>
  <si>
    <t>Sección II: Cuadro de Monitoreo y Evaluación</t>
  </si>
  <si>
    <t>NOTA: Lo valores parten de la línea base y se van sumando año tras año, es decir son acumulativos.</t>
  </si>
  <si>
    <r>
      <t>Objetivo:</t>
    </r>
    <r>
      <rPr>
        <sz val="10"/>
        <rFont val="Arial"/>
        <family val="2"/>
      </rPr>
      <t xml:space="preserve"> El Plan Anual Operativo (POA) constituye el instrumento de la planificación anual del proyecto, y se elabora en base a lo establecido en el documento de proyecto y las revisiones sutantivas si las hay.  Para la elaboración de este plan se requiere, retomar el marco de resultados del proyecto, el cuadro de monitoreo y evaluación, elaborar en detalle el presupuesto anual, incluir una descripción resumida los resultados esperados al final del año, actualizar el cuadro de análisis de los riesgos del proyecto e ir incluyendo y/o actualizando el inventario de bienes del proyecto.</t>
    </r>
  </si>
  <si>
    <t>Código del Proyecto: numeración o código por la cual se identifica el proyecto. En este caso se solicita colocar el número de identificación utilizado en el sistema ATLAS, de la siguiente manera PS-000XXXXX.</t>
  </si>
  <si>
    <t>Período del POA: En el caso de los proyectos actuales, el período va desde el 1 de enero al 31 de diciembre del año a planificar.  En aquellos casos que el proyecto inicie durante el año, el POA se elaborad desde su icio hasta el 31 de diciembre.</t>
  </si>
  <si>
    <t>Firma: el informe debe ser firmado por el Responsable del proyecto.</t>
  </si>
  <si>
    <r>
      <t>Preparación:</t>
    </r>
    <r>
      <rPr>
        <sz val="10"/>
        <rFont val="Arial"/>
        <family val="2"/>
      </rPr>
      <t xml:space="preserve"> El POA es preparado en la mayoría de los casos por el coordinador del proyecto y su equipo de trabajo institucional, con apoyo de la oficina de PNUD.</t>
    </r>
  </si>
  <si>
    <r>
      <t xml:space="preserve">Información General: </t>
    </r>
    <r>
      <rPr>
        <sz val="10"/>
        <rFont val="Arial"/>
        <family val="2"/>
      </rPr>
      <t xml:space="preserve">Las partes en la que se divide el POA, se organizan en función de los productos esperados del proyecto y de las actividades de monitoreo y evaluación. Los productos o resultados esperados y los compromisos de monitoreo y evaluación fueron acordados en el documento del proyecto o PRODOC. </t>
    </r>
  </si>
  <si>
    <t>En las primeras líneas se describe el efecto y los indicadores previstos del Marco Asistencia de Naciones Unidas para el Desarrollo (MANUD) que aplican al proyecto.; así como el área clave del Plan Estratégico del PNUD.</t>
  </si>
  <si>
    <t>En las columnas del cuadro se ubican todos los productos esperados, posteriormente los indicadores, la fuente de datos que alimenta los indicadores, la línea base que está dividida en el valor y el año base; las metas anuales correspondiente a cada año del proyecto y totalizarlas en forma acumulativa. Por último se incluye la metodología de riesgos de la recolección de los datos para la obtención de los indicadores.</t>
  </si>
  <si>
    <t>El Cuadro de Monitoreo y Evaluación se encuentra en los nuevos proyectos formulados a partir del 1ro. de julio de 2016.  Los documentos de proyecto formulados con anterioridad, incluían en forma descriptiva el Marco de Monitoreo y Evaluación, por lo cual deben revisar, los compromisos adquiridos en cuanto a la realización y frecuencia de las actividades de Monitoreo y Evaluación y plasmarlas en el cuadro.</t>
  </si>
  <si>
    <t xml:space="preserve">RESUMEN DE RESULTADOS ANUALES ESPERADOS </t>
  </si>
  <si>
    <t>Describa en forma resumida los resultados anuales esperados</t>
  </si>
  <si>
    <t>Describa la estrategia de alianzas utilizada con anterioridad y prevista para este año.</t>
  </si>
  <si>
    <t>Describa brevemente las principales lecciones aprendidas de años anteriores, si aplica.</t>
  </si>
  <si>
    <t>Sección V: Cuadro de Riesgos del Proyecto</t>
  </si>
  <si>
    <t>Se solicita utilizar el cuadro de riesgos del proyecto y actualizarlo.</t>
  </si>
  <si>
    <t xml:space="preserve">Detallar todos los artículos que conforman el inventario físico del proyecto. </t>
  </si>
  <si>
    <t xml:space="preserve">En aquellos productos en donde aplique se debe incluir la población objetivo planeada y la población objetivo real beneficiada. Los beneficiatios deben ser lo más específicos y desagregados posibles.  Se puene incluir número de familias beneficiadas. Por ejemplo: 20,150 personas del distrito de Bugaba, 11,350 mujeres y 8,800 hombres. </t>
  </si>
  <si>
    <t>El % de cobertura se refiere a la división entre los beneficiarios reales y los beneficiarios previstos, multiplicado por 100.</t>
  </si>
  <si>
    <t>ANÁLISIS Y REVISIÓN DE GÉNERO DE PROYECTO</t>
  </si>
  <si>
    <t>Describa la estrategia /acciones /productos  de tranversalización de género y empoderamiento de las mujeres</t>
  </si>
  <si>
    <t xml:space="preserve">Se solicita una descripción resumida de los resultados anuales esperados, de las estrategias de alianzas utilizadas con anterioridad y previstas para este año; describir la estrategia /acciones /productos  de tranversalización de género y empoderamiento de las mujeres y por último listar las principales lecciones aprendidas de años anteriores, si aplica. </t>
  </si>
  <si>
    <t>Nota: en este cuadro se le da seguimiento al Anexo de los Riesgos, establecidos en el Documento de Proyecto (PRODOC).</t>
  </si>
  <si>
    <t xml:space="preserve">Efecto Relacionado del Plan Estratégico </t>
  </si>
  <si>
    <t xml:space="preserve">Componentes / Productos </t>
  </si>
  <si>
    <t>Observaciones</t>
  </si>
  <si>
    <t>Componente 1: Organización y Consulta</t>
  </si>
  <si>
    <t>Producto 1.1. (1) Establecida la plataforma de participación intersectorial y de multiactores representativa e inclusiva de los actores clave.</t>
  </si>
  <si>
    <t xml:space="preserve">Transversalización de género en la fase de consolidación de REDD+. </t>
  </si>
  <si>
    <t>72100 Contrato de empresas</t>
  </si>
  <si>
    <t>Trabajo con ONGs (con liderazgo femenino) para desarrollar capacidades sobre género entre los actores claves del sector rural (PI, familias campesinas, afropanameños). IC para sistematización del proceso de género. Capacitaciones a personal de MiAMBIENTE.</t>
  </si>
  <si>
    <t>75700 Capacitaciones y talleres</t>
  </si>
  <si>
    <t>Abordadas las demandas de los Pueblos Indígenas para ser incluidas en la ENREDD+ (12 puntos vinculados y 5 puntos no vinculados a REDD+).</t>
  </si>
  <si>
    <t xml:space="preserve">Mesas de trabajo con el sector privado, la sociedad civil y la academia para la presentación y revisión de la ENREDD+ por canal de actor diferenciado. </t>
  </si>
  <si>
    <t>Realización de reuniones con estos actores claves para abordar sus demandas con miras a robustecer la ENREDD+. Incluye pago de evento; hospedaje, alimentación y gastos de movilización de actores.</t>
  </si>
  <si>
    <t xml:space="preserve">Mesas de trabajo de con tomadores de decisiones de alto nivel de entidades del gobierno central y de gobierno a nivel local, vinculadas a REDD+ con miras a impulsar una política pública en pro de los bosque en Panamá. </t>
  </si>
  <si>
    <t xml:space="preserve">Realización de reuniones con estos actores para planificar una política pública en pro de los bosques en Panamá. Incluye pago de evento; hospedaje, alimentación y gastos de movilización de actores.  Los tres poderes (ejecutivo, legislativo y judicial). </t>
  </si>
  <si>
    <t>Asistencia y presentación de Informe de ICA por parte de Panamá ante la COP 24,  (Dic. 2018).</t>
  </si>
  <si>
    <t>Viáticos, y tiquetes aéreos de asistentes a la COP24.</t>
  </si>
  <si>
    <t>Gestión de Conocimiento REDD+ con las comunidades indígenas(Metodología Balu Wala).</t>
  </si>
  <si>
    <t>Realizacion de 4 cursos de capacitación de 40 horas para Pueblos Indígenas a razón de $ 4,500 c/u.  En total son 4 talleres a $ 4,500 c/u</t>
  </si>
  <si>
    <t>Validación de la Estrategia REDD+ con actores claves.</t>
  </si>
  <si>
    <t>Realización de 10 talleres a nivel nacional con actores claves para la validación de la estrategia REDD+, incluye alimentación, estadías, gastos de movilización y viáticos del personal.</t>
  </si>
  <si>
    <t>Viajes y Viaticos para atender reuniones a nivel nacional e internacional.</t>
  </si>
  <si>
    <t>Encuesta de percepción CC, AxMH y REDD+.</t>
  </si>
  <si>
    <t>Desarrollo, levantamiento y análisis de los resultados de la encuesta a nivel nacional.</t>
  </si>
  <si>
    <t xml:space="preserve">Gestión del conocimiento REDD+ y bosques en Panamá entre los actores claves del sector rural, enfocadas en áreas de insidencia de deforestación y degradación de los bosques. </t>
  </si>
  <si>
    <t xml:space="preserve">Radio-Escuelas grupo meta PI, afropanameños, campesinos y mujeres para el empoderamiento de la mujer dependiente de recursos forestales. Producción de la información y grabación de las cápsulas educativas; transmisión de los módulos en las radios locales y de cobertura en áreas de difícil acceso. </t>
  </si>
  <si>
    <t>Actores claves gubernamentales, vinculados a REDD+, cuentan con capacidad para la gestión del mecanismo para asegurar su sostenibildad.</t>
  </si>
  <si>
    <t>Participación en capacitaciones a nivel nacional e internacional de estos actores para asegurar la sostenibilidad de REDD+ (capacidad instalada).</t>
  </si>
  <si>
    <t>Producto 1.3. (3)  Ejecutada la estrategia de comunicación y divulgación en la preparación para la reducción de las emisiones derivadas de la deforestación y degradación de los bosques.</t>
  </si>
  <si>
    <t>Divulgados productos de la fase de consolidación de REDD+.</t>
  </si>
  <si>
    <t>Material de divulgación para impresión. Contratación de fotógrafo para documentar los procesos de participación y consulta.</t>
  </si>
  <si>
    <t>Producto 1.4. (4) Realizado el proceso de validación de la Estrategia Nacional REDD+.</t>
  </si>
  <si>
    <t>Consulta Pública a nivel nacional y con todos los actores de la Estrategia Nacional REDD+.</t>
  </si>
  <si>
    <t xml:space="preserve">Realización de 5ta, 6ta y 7ma Mesa Nacional REDD+, que incluye pago de evento (hotel); hospedaje, alimentación y movilización de actores (150 personas cada mesa). </t>
  </si>
  <si>
    <t>Producto 1.5. (5) Establecido el Mecanismo de Reclamos para REDD+ Panamá.</t>
  </si>
  <si>
    <t>Diseño y ejecución piloto del Mecanismo de Reclamos para REDD+.</t>
  </si>
  <si>
    <t xml:space="preserve">Contratación de consultor individual para finalizar el diseño del mecanismo de reclamos REDD+ Panamá y y su protocolo con MIAMBIENTE; capacitar a los actores claves sobre cómo usar el mecanismo; establecer y ejecutar la hoja de ruta para la operativización del mecanismo en MiAMBIENTE.  </t>
  </si>
  <si>
    <t>TOTAL DEL COMPONENTE 1</t>
  </si>
  <si>
    <t>Componente 2:  Preparación de la Estrategia Nacional REDD+</t>
  </si>
  <si>
    <t>Producto 2.1. (6) Establecida la Estrategia Nacional REDD+ Panamá.</t>
  </si>
  <si>
    <t>Documento de la ENREDD+ (reproducción en copia dura y digital de la ENREDD+).</t>
  </si>
  <si>
    <t xml:space="preserve">Contratación del cuerpo técnico de la CTI (6) para salvaguardar la inclusión de los 12 puntos en la ENREDD+, y del asesor internacional de PI.  Contratación de la empresa para finiquitar la ENREDD+ para Panamá. </t>
  </si>
  <si>
    <t>Evaluación Estratégica Social y Ambiental; desarrollo del Marco de Gestión Ambiental y Social.</t>
  </si>
  <si>
    <t xml:space="preserve"> Producto 2.2. (7) Establecido  el Marco legal y operacional de REDD+, dentro de la política ambiental del Estado.</t>
  </si>
  <si>
    <t xml:space="preserve">Contexto legal actual y REDD+.  Software jurídico. </t>
  </si>
  <si>
    <t>Anclaje de software jurídico que recopila leyes ambientales y las vinculadas a REDD+.</t>
  </si>
  <si>
    <t>Producto 2.3. (8) Mecanismo  financiero nacional de captación de recursos y distribución de beneficios operando.</t>
  </si>
  <si>
    <t>Validación del Mecanismo Financiero REDD+ Panamá.</t>
  </si>
  <si>
    <t>Contribuir al desarrollo del Mercado de Carbono Nacional. Pan-American Carbon Exchange.</t>
  </si>
  <si>
    <t>TOTAL DEL COMPONENTE 2</t>
  </si>
  <si>
    <t>Componente 3:  Desarrollo de un nivel nacional de referencia de las emisiones forestales o un nivel nacional de referencia forestal</t>
  </si>
  <si>
    <t xml:space="preserve">Producto 3.1. (9) Elaborado el nivel de referencia nacional bajo un diálogo amplio y participativo. </t>
  </si>
  <si>
    <t>Evaluar opciones metodológicas de los niveles de referencia, elaborar análisis y escenarios (definir el NRF/NREF- Capacitar- hoja de ruta y documento elaborado de NRF/NREF)</t>
  </si>
  <si>
    <t>Diagnostico institucional de los insumos existentes hacia la construccion NREF de país, elaboración de talleres para el mismo.</t>
  </si>
  <si>
    <t>Contratar un consultor para generar opciones para niveles de referencia, generar informe y capacidad institucional ( 8 meses mínimo).  El contrato debe incluir los talleres de consulta con actores claves y de capacitación.</t>
  </si>
  <si>
    <t>Personal de apoyo para la recopilación de datos en distintas entidades gubernamentales para los NRF/NREF.</t>
  </si>
  <si>
    <t>Divulgados los NRF/NREF de Panamá.</t>
  </si>
  <si>
    <t xml:space="preserve">Divulgación de los NRF/NREF para Panamá.  Material impreso. </t>
  </si>
  <si>
    <r>
      <t>Producto 3.2.</t>
    </r>
    <r>
      <rPr>
        <sz val="7"/>
        <rFont val="Arial"/>
        <family val="2"/>
      </rPr>
      <t xml:space="preserve"> (10) </t>
    </r>
    <r>
      <rPr>
        <sz val="10"/>
        <rFont val="Arial"/>
        <family val="2"/>
      </rPr>
      <t>Acordado el NER/NR  nacional y presentado para evaluación técnica  ante la CMNUCC.</t>
    </r>
  </si>
  <si>
    <t>Acordados a nivel nacional y presentados los NRF/NREF de Panamá a la CMNUCCC.</t>
  </si>
  <si>
    <t>Presentación y validación de los NRF/NREF. Pago de hotel, alimentación y gastos de movilización de actores.</t>
  </si>
  <si>
    <t>TOTAL DEL COMPONENTE 3</t>
  </si>
  <si>
    <t>Componente 4: Diseño del sistema nacional de monitoreo de bosques y sistema de información sobre las salvaguardas</t>
  </si>
  <si>
    <t xml:space="preserve">Producto 4.1. (11) Sistema Nacional de Monitoreo de Bosques  (SNMB) operativo en el marco institucional.   </t>
  </si>
  <si>
    <t>Sistema de monitoreo terrestre</t>
  </si>
  <si>
    <t xml:space="preserve">Especialista en sensores remotos. </t>
  </si>
  <si>
    <t>Viático para giras de monitoreo a campo.</t>
  </si>
  <si>
    <t>Desarrollo de capacidades a grupos de Bosques de Vida-PPD, con miras a gestionar un sistema comunitario de monitoreo de bosques.</t>
  </si>
  <si>
    <t>Monitoreo anual de cambios</t>
  </si>
  <si>
    <t>75700 Capacitaciones y Talleres</t>
  </si>
  <si>
    <t>Capacitaciones para funcionarios públicos en las oficinas del proyecto.</t>
  </si>
  <si>
    <t>Viáticos para funcionarios de MiAMBIENTE para giras de monitoreo de campo.</t>
  </si>
  <si>
    <t>Geoportal del SNMB</t>
  </si>
  <si>
    <t>Remedición de parcelas del Inventario Nacional Forestal y de Carbono (INFC) - y compra de imágenes para la actualización del mapa de cobertura boscosa.</t>
  </si>
  <si>
    <t>Culminacion de la colecta de datos en 18 unidades de muestra por el personal de MiAMBIENTE.</t>
  </si>
  <si>
    <t>Taller de capacitación para manejo y base de datos a nivel software.</t>
  </si>
  <si>
    <t>72800 Equipo Tecnológico</t>
  </si>
  <si>
    <t>Equipo y materiales de campo para la realización del inventario forestal.</t>
  </si>
  <si>
    <t>imágenes</t>
  </si>
  <si>
    <t>Taller de capacitación a personal de MiAMBIENTE para manejo de la base de datos del INFC.</t>
  </si>
  <si>
    <t>servicio de internet por un año en ICIREDD</t>
  </si>
  <si>
    <t>Contratación de personal de apoyo temporal para captación de datos de las UM del INFC y biólogo botánico para el control de calidad de los datos capturados.</t>
  </si>
  <si>
    <t>Inventario Nacional GEI</t>
  </si>
  <si>
    <t>3 talleres de INGEI.</t>
  </si>
  <si>
    <t xml:space="preserve">Desarrollo de un Sistema para la recolección de datos sobre Gases de Efecto Invernadero. </t>
  </si>
  <si>
    <t>Informes períodicos del SNMB</t>
  </si>
  <si>
    <t>Talleres de presentación de avances de los informes.</t>
  </si>
  <si>
    <t>Producto 4.2. (12) Sistema de Información sobre Salvaguardas (SIS) diseñado.</t>
  </si>
  <si>
    <t xml:space="preserve">Diseño del Sistema de Información de Salvaguardas (SIS) y desarrollado sus indicadores. 
</t>
  </si>
  <si>
    <t xml:space="preserve">Socialización de salvaguardas; construcción participativa de los indicadores de salvaguardas para Panamá y diseño del Sistema de Información de Salvaguardas.  </t>
  </si>
  <si>
    <t>Construidos participativamente los indicadores para el SIS y propuestos los mecanismos para su abordaje (estándares sociales y ambientales).</t>
  </si>
  <si>
    <t>Dos talleres nacionales que deben ser organizados y realizados por la empresa en coordinación con MiAMBIENTE.</t>
  </si>
  <si>
    <t>TOTAL COMPONENTE 4</t>
  </si>
  <si>
    <t>Componente 5: Diseño de un marco de seguimiento y evaluación del programa</t>
  </si>
  <si>
    <t>Conformación de la Unidad de Coordinación del Proyecto/Monitoreo &amp; Evaluación</t>
  </si>
  <si>
    <t>Coordinador, M&amp;E, Asistente de proyecto (PNUD), Auxiliar Administrativo, Especialista en Consulta, en Comunicación, en Derecho, 5 Técnicos Juniors.  Asesores Regionales de REDD+.</t>
  </si>
  <si>
    <t>Coordinador, M&amp;E, Auxiliar Administrativo, Especialista en Consulta, en Derecho, 5 Técnicos Juniors.  Asesores Regionales de REDD+.</t>
  </si>
  <si>
    <t>Viajes, viáticos nacionales para el equipo de la unidad de coordinación a 70 días X192.</t>
  </si>
  <si>
    <t xml:space="preserve">Actividades de seguimiento de Planificacion, Monitoreo y Evaluacion de los componentes y productos del proyecto. </t>
  </si>
  <si>
    <t>71300 Consultores / Evaluadores</t>
  </si>
  <si>
    <t>Evaluación final del proyecto.</t>
  </si>
  <si>
    <t>Reporte de medio término FCPF.</t>
  </si>
  <si>
    <t>Revisión de medio término PNUD.</t>
  </si>
  <si>
    <t>72500 Papelería y otros insumos de oficina</t>
  </si>
  <si>
    <t>Gastos administrativos de la unidad</t>
  </si>
  <si>
    <t xml:space="preserve">Mejoras a la UCC y adecuación de las oficinas de ICIREDD. </t>
  </si>
  <si>
    <t>75705 Learning Costs</t>
  </si>
  <si>
    <t>Junta de Proyecto 2 en el año 2017.</t>
  </si>
  <si>
    <t>TOTAL COMPONENTE 5</t>
  </si>
  <si>
    <t>POA AJUSTADO 2017 y PROYECCIÓN 2018 PROYECTO: " CONSOLIDACIÓN DE LA FASE DE PREPARACIÓN PARA LA REDUCCIÓN DE EMISIONES DERIVADAS DE LA DEFORESTACIÓN Y DEGRADACIÓN DE BOSQUES 
(REDD+) Panamá. SECCIÓN III:  PRESUPUESTO ANUAL</t>
  </si>
  <si>
    <t>Consolidación de la Fase de Preparación para la reducción de las Emisiones Derivadas de la Deforestación y Degradación de Bosques (REDD+) Panamá</t>
  </si>
  <si>
    <t>MiAMBIENTE</t>
  </si>
  <si>
    <t>1 de enero de 2018</t>
  </si>
  <si>
    <t>31de diciembre de 2018</t>
  </si>
  <si>
    <t>Elba Cortés</t>
  </si>
  <si>
    <t>René López A.</t>
  </si>
  <si>
    <r>
      <t xml:space="preserve">Marcador de Género inicial del proyecto:  </t>
    </r>
    <r>
      <rPr>
        <sz val="10"/>
        <rFont val="Arial"/>
        <family val="2"/>
      </rPr>
      <t>Sin Clasificar</t>
    </r>
  </si>
  <si>
    <r>
      <t xml:space="preserve">Marcador de Género revisado del proyecto: </t>
    </r>
    <r>
      <rPr>
        <sz val="10"/>
        <rFont val="Arial"/>
        <family val="2"/>
      </rPr>
      <t>GEN 2</t>
    </r>
  </si>
  <si>
    <t>Limitaciones para cumplir con los requisitos del Banco Mundial del enfoque común para socios implementadores,  dada la modalidad de implementación NIM</t>
  </si>
  <si>
    <t>Estratégico</t>
  </si>
  <si>
    <t xml:space="preserve">El Banco Mundial tiene una serie de requisitos para los socios implementadores en particular la aplicación de las salvaguardas y estándares sociales y ambientales, cuyo incumplimiento puede activar el mecanismo de reclamos e incluso la paralización de actividades </t>
  </si>
  <si>
    <t>P = 3</t>
  </si>
  <si>
    <t>PNUD</t>
  </si>
  <si>
    <t>Activación de conflictos con actores clave</t>
  </si>
  <si>
    <t>Estratégico / Político</t>
  </si>
  <si>
    <t>Riesgo de activación del mecanismo de prevención y manejo de conflictos, por reclamaciones y/o controversias de parte de grupos organizados y actores clave</t>
  </si>
  <si>
    <t xml:space="preserve">MIAMBIENTE/ PNUD </t>
  </si>
  <si>
    <t>I = 5</t>
  </si>
  <si>
    <t>El PNUD como socio implementador, realizará una presentación de los requisitos del BM bajo el enfoque común a las autoridades del Ministerio y la Junta de Proyecto, y acordarán acciones y medidas concretas para la gestión de los riesgos y aplicación de medidas de mitigación.
Se priorizará las actividades relacionadas al diseño del mecanismo de prevención y manejo de conflictos. 
Se incluirán actividades de monitoreo periódico de la aplicación de estándares sociales y ambientales del PNUD, dentro del monitoreo y evaluación del proyecto.</t>
  </si>
  <si>
    <t xml:space="preserve">Basados en la experiencia del Programa ONU-REDD, siempre existe el riesgo de recibir inconformidades por los PI.
Las instituciones gubernamentales en Panamá, cuentan con mecanismos muy incipientes en el tema de denuncias y resolución de conflictos.  Por ello en abril de  2015 se realizó una misión por parte de un experto internacional que indagó sobre lo existente, tanto en MIAMBIENTE como en otras instituciones con miras a hacer recomendaciones para el diseño del mecanismo para la prevención y manejo de conflictos para MIAMBIENTE.
Estar atentos que los temas controversiales son: delimitación y titulación de tierras, asignación de concesiones de recursos naturales, sin consulta libre, previa e informada, entre otros.
Con la puesta en práctica del mecanismo de prevención y manejo de conflictos, con un proceso simple y directo, basado en la transparencia, el respeto  y en la rendición de cuentas, para compartir ideas, propuestas, inquietudes, inclusive denuncias que sean analizadas y respondidas en un tiempo prudente.
Documentación de los compromisos, acuerdos y seguimiento a los mismos por parte de PNUD.
</t>
  </si>
  <si>
    <t>Afectación de la percepción ciudadana y de actores clave, respecto al proyecto</t>
  </si>
  <si>
    <t>Reputacional</t>
  </si>
  <si>
    <t>Que se forme una opinión pública negativa del proyecto</t>
  </si>
  <si>
    <t>MIAMBIENTE/ PNUD</t>
  </si>
  <si>
    <t xml:space="preserve">Definir con claridad las funciones y responsabilidades de MIAMBIENTE, PNUD y actores clave.
Definir un mecanismo para regular y gestionar las discusiones, diferencias y posibles conflictos dentro de la Mesa Nacional REDD+, y la posición de esta plataforma como punto de entrada clave para todos los interesados a compartir su punto de vista.
Definir los canales de comunicación y las instancias de participación y consulta para la toma de decisiones.
En particular, aclarar cómo la comunicación debe fluir entre las  autoridades tradicionales indígenas, MIAMBIENTE y PNUD.
Asegurarse de que esta información esté disponible al público, conocida y acordada  por los actores clave y las entidades interesadas.
</t>
  </si>
  <si>
    <t>Falta de consenso para la validación de una Estrategia Nacional de REDD+ Panamá sólida y factible</t>
  </si>
  <si>
    <t>Nuevas propuestas reducen la viabilidad de diseño y preparación de la Estrategia REDD, con los actores clave.</t>
  </si>
  <si>
    <r>
      <rPr>
        <sz val="8"/>
        <color theme="1"/>
        <rFont val="Arial Narrow"/>
        <family val="2"/>
      </rPr>
      <t>Poner a disposición, mediante un canal de transparencia en la página web de MIAMBIENTE, toda la información referente a las nuevas propuestas hacia la elaboración y validación de la Estrategia REDD+.</t>
    </r>
    <r>
      <rPr>
        <sz val="10"/>
        <color theme="1"/>
        <rFont val="Arial Narrow"/>
        <family val="2"/>
      </rPr>
      <t xml:space="preserve">
</t>
    </r>
    <r>
      <rPr>
        <sz val="8"/>
        <color theme="1"/>
        <rFont val="Arial Narrow"/>
        <family val="2"/>
      </rPr>
      <t>Mantener activa la plataforma de participación intersectorial y de multiactores representativa de los actores clave, para la toma de decisiones en la fase preparatoria de REDD+.
Poner en práctica las directrices del programa FCPF-ONUREDD sobre las partes interesadas, tal como se estipula en el Plan de Participación y Consulta de REDD+ Panamá 
Realizar la Evaluación Ambiental y Social Estratégica (EESA) y desarrollar el Marco de Gestión Ambiental y Social (MGAS)
Elaborar en conjunto con los actores calve el diseño de información del sistema de salvaguardas.
Cumplir con las orientaciones del FCPF sobre la transparencia, la divulgación de la información, la rendición de cuentas y el mecanismo de prevención y manejo de conflictos.
Reforzar desde el PNUD, las implicaciones y elementos necesarios para la validación de la estrategia REDD+ como parte del rol de aseguramiento de la calidad técnica del proyecto y contratación de un/a Asesor de Alto Nivel para el proyecto con las capacidades necesarias para facilitar el desarrollo de una estrategia REDD+ de calidad.</t>
    </r>
    <r>
      <rPr>
        <sz val="10"/>
        <color theme="1"/>
        <rFont val="Arial Narrow"/>
        <family val="2"/>
      </rPr>
      <t xml:space="preserve">
</t>
    </r>
  </si>
  <si>
    <t>MIAMBIENTE</t>
  </si>
  <si>
    <r>
      <t>I</t>
    </r>
    <r>
      <rPr>
        <sz val="8"/>
        <color theme="1"/>
        <rFont val="Arial Narrow"/>
        <family val="2"/>
      </rPr>
      <t>rina Madrid /Clea Paz - PNUD Mayo 2015</t>
    </r>
  </si>
  <si>
    <t>Vacíos en las normativas para el diseño de mecanismo operativo de actividades de REDD+</t>
  </si>
  <si>
    <t>Regulatorio</t>
  </si>
  <si>
    <t>Vacíos en las normativas reducen la viabilidad de diseño y preparación de la Estrategia REDD+, por falta de propuestas o cabildeos que posibiliten ajustes o cambios en la normativa.</t>
  </si>
  <si>
    <t>I = 4</t>
  </si>
  <si>
    <r>
      <rPr>
        <sz val="8"/>
        <color theme="1"/>
        <rFont val="Arial Narrow"/>
        <family val="2"/>
      </rPr>
      <t>Prever desde un análisis legal y técnico la posibilidad de hacer ajustes y/ modificaciones a la normativa para llevar acabo la REDD+.
La nueva Ley que crea el Ministerio de Ambiente, tiene las bases legales para la transformación de la gestión ambiental y al tiempo se facilita de incorporación de la variable ambiental en las políticas del estado.
Cabildeo en la Asamblea Legislativa de Panamá sobre la importancia de la Estrategia Nacional REDD+ hacia una economía baja en carbono</t>
    </r>
    <r>
      <rPr>
        <sz val="10"/>
        <color theme="1"/>
        <rFont val="Arial Narrow"/>
        <family val="2"/>
      </rPr>
      <t xml:space="preserve">.
</t>
    </r>
  </si>
  <si>
    <t>Rotación del Personal en MIAmbiente y en PNUD</t>
  </si>
  <si>
    <t>Organizacional</t>
  </si>
  <si>
    <t>Se pierde la memoria histórica de los procesos.  No se documentan lecciones aprendidas ni acuerdos alcanzados y se pueden cometer errores.</t>
  </si>
  <si>
    <t>MIAMBIENTE /PNUD</t>
  </si>
  <si>
    <t xml:space="preserve">  El programa ONU-REDD entrega toda la documentación histórica con los hitos más importantes, informes técnicos, e informes de seguimiento  semestral y anual.
Contratar técnicos con suficiente experiencia en el proceso de preparación de REDD+ y cambio climático.
Contar con mecanismos que permitan documentar periódicamente los avances y las lecciones aprendidas.
Realizar una inducción completa al personal a ser contratado (incluyendo una presentación de los resultados y lecciones aprendidas bajo el Programa ONU-REDD).
</t>
  </si>
  <si>
    <t>Retrasos en la puesta en marcha de sistema de nacional de monitoreo  de bosques</t>
  </si>
  <si>
    <t>Ambiental / Operacional</t>
  </si>
  <si>
    <t>Demora en la puesta en práctica del sistema de nacional de monitoreo  de bosques (MRV), y la interacción con instituciones clave, durante la fase de preparación de REDD+</t>
  </si>
  <si>
    <t>Firmar convenios y acuerdos institucionales para el manejo de la información y toma de decisiones del tema REDD+ Panamá.</t>
  </si>
  <si>
    <t xml:space="preserve">Tomar decisiones acerca de la puesta en funcionamiento del monitoreo de bosques, que incluyen los niveles de referencia.
Firmar convenios y acuerdos institucionales para el manejo de la información y toma de decisiones del tema REDD+ Panamá.
</t>
  </si>
  <si>
    <t>Dificultad en lograr involucramiento de los sectores necesarios para concluir la fase de preparación e iniciar la implementación de REDD+ en Panamá</t>
  </si>
  <si>
    <t>No se llegan a acuerdos conjuntos y se prevé por parte de algunos actores que no se toma en cuenta su posición.</t>
  </si>
  <si>
    <t xml:space="preserve">MIAMBIENTE /PNUD </t>
  </si>
  <si>
    <t>Mantener activa la plataforma de participación intersectorial y de multi-actores representativa de los actores clave,  y mejorar los mecanismos para lograr un involucramiento efectivo, que conduce a la toma de decisiones en la fase preparatoria de REDD+.
Incluir acciones que lleven a la generación de convenios y acuerdos inter-institucionales y sectoriales como parte del proceso de validación de la Estrategia Nacional REDD+.</t>
  </si>
  <si>
    <t>Titulo del Proyecto:   Consolidación de la Fase de Preparación para la reducción de las Emisiones Derivadas de la Deforestación y Degradación de Bosques (REDD+) Panamá</t>
  </si>
  <si>
    <t>Award ID:</t>
  </si>
  <si>
    <t xml:space="preserve">Se impartieron talleres de sensibilización de género a las y los servidores públicos del Ministerio en las sedes regionales de los conceptos básicos y prácticos para desarrollar sus capacidades y conocimientos con respecto a la transversalización de género y su importancia para la conservación de los recursos naturales, en particular del bosque. En los mismos se obtuvo una participación de 112 personas donde el 54.5% eran mujeres. Aunado a esto se realizó un taller con los representantes regionales de REDD+, con una participación de 13 hombres y 16 mujeres.
Con esto talleres se buscó fortalecer y dar a conocer la realidad nacional de los hombres y mujeres con respecto al bosque desde la perspectiva de género. Además se les proporcionaron herramientas para que las pudieran aplicar en sus áreas de trabajo y/o comunidades.
</t>
  </si>
  <si>
    <t>1. Alianza con el Programa de Pequeñas Donaciones del GEF para el establecimiento de proyectos REDD+.
2. Alianza público-privada para la reforestación de un millón de hectáreas la cual representa una actividad de     REDD+ (aumento de las reservas de carbono).
3. Alianza del Ministerio de Ambiente con la Universidad Tecnológica para promover y apoyar la nueva carrera de ingeniería forestal.</t>
  </si>
  <si>
    <t>1. Estrategia Nacional REDD+ elaborada, validada y aprobada.
2. Sistema Nacional de Monitoreo Forestal establecido y operativo.
3. Los Niveles de Referencia Forestal establecidos para las 5 actividades de REDD+.
4. Sistema de Información de Salvaguardas que incluye un mecanismo de reclamo establecido y operativo.</t>
  </si>
  <si>
    <t>1. A través de la creación de nuevas plataformas de diálogo y coordinación (Comité Técnico Indígena) se logró avances importantes en el tema REDD+.
2. Los procesos de coordinación con actores locales para la captura de datos para el inventario forestal y de carbono permitieron generar protocolos para futuras mediciones de parcelas permanentes.
3. El uso del Mapatón (Collect Earth) generó capacidad técnica para determinar los cambios de uso de la tierra y también contribuyó al fortalecimiento institucional para la construcción de los niveles de referencia forestal.
4. Las mesas REDD+ son un canal idóneo para el fortalecimiento de la participación de los actores clave.</t>
  </si>
  <si>
    <t>Presupuesto</t>
  </si>
  <si>
    <t>71600 Viajes, Viáticos</t>
  </si>
  <si>
    <t>SECCIÓN III:  PRESUPUESTO ANUAL</t>
  </si>
  <si>
    <t>Producto 1: Organización y Consulta</t>
  </si>
  <si>
    <t>Producto 2: Preparación de la Estrategia Nacional REDD+</t>
  </si>
  <si>
    <t>Producto 3: Desarrollo de un nivel nacional de referencia de las emisiones forestales o un nivel nacional de referencia forestal</t>
  </si>
  <si>
    <t>Producto 4: Diseño del sistema nacional de monitoreo de bosques y sistema de información sobre las salvaguardas</t>
  </si>
  <si>
    <t>Producto 5: Diseño de un marco de seguimiento y evaluación del programa</t>
  </si>
  <si>
    <t>TOTAL DE LOS PRODUCTOS</t>
  </si>
  <si>
    <t xml:space="preserve">71300 Consultores Locales </t>
  </si>
  <si>
    <t>74100 Auditoria</t>
  </si>
  <si>
    <t>71200 Evaluación Final</t>
  </si>
  <si>
    <t>74598 DPC Regional</t>
  </si>
  <si>
    <t>74598 DPC CO PAN</t>
  </si>
  <si>
    <t>GMS 8%</t>
  </si>
  <si>
    <t>Título del Proyecto y Número del Proyecto en Atlas: Consolidación de la Fase de Preparación para la reducción de las Emisiones Derivadas de la Deforestación y DA5:I8egradación de Bosques (REDD+) Panamá</t>
  </si>
  <si>
    <t>Producto 1.1 Establecida la plataforma de participación intersectorial y de multiactores representativa e inclusiva de los actores clave.</t>
  </si>
  <si>
    <t>1.2 Los actores clave cuentan con conocimiento e información para asegurar un proceso de consulta e implementación efectiva de la Estrategia Nacional REDD+ Panamá.</t>
  </si>
  <si>
    <t>1.3 Realizado el proceso de validación de la Estrategia Nacional REDD+.</t>
  </si>
  <si>
    <t>1.4 Establecido el Mecanismo de Reclamos para REDD+ Panama.</t>
  </si>
  <si>
    <t>Producto 2.1 Establecida la Estrategia Nacional REDD+ Panamá</t>
  </si>
  <si>
    <t>2.2 Establecido el Marco Legal y operacional de REDD+, dentro de la política ambiental del estado.</t>
  </si>
  <si>
    <t>2.3. Mecanismo financiero nacional de captación de recursos y distribución de beneficios operando</t>
  </si>
  <si>
    <t>3.1 Desarrollo de un nivel nacional de referencia de las emisiones forestales o un nivel nacional de referencia forestal</t>
  </si>
  <si>
    <t xml:space="preserve">3.1.a Elaborado el nivel de referencia nacional bajo un dialogo amplio y participativo. </t>
  </si>
  <si>
    <t>3.1.c Acordado el NER/NR nacional y presentado para evaluación técnica ante la CMNUCC</t>
  </si>
  <si>
    <t xml:space="preserve">Producto 4.1 Sistema Nacional de Monitoreo de Bosques (SNMB) operativo en el marco institucional. </t>
  </si>
  <si>
    <t>4.1. a. Número de hectáreas deforestadas, por tipos de bosques en Panamá, determinado para un periodo (Anual/bianual).</t>
  </si>
  <si>
    <t xml:space="preserve">4.1.b. Número de unidades de muestreo (UM) de Inventario Nacional Forestal y de Carbono (INFC) levantadas y analizadas.   </t>
  </si>
  <si>
    <t>4.1.c. Valor numérico de las emisiones de GEI del sector Uso de la Tierra y Cambio de Uso de la tierra y Silvicultura (UTCUTS).</t>
  </si>
  <si>
    <t>Producto 4.2. Sistema de Información sobre Salvaguardas (SIS) diseñado.</t>
  </si>
  <si>
    <t>4.2.c Mecanismo para el cumplimiento de los estándares sociales y ambientales establecido.</t>
  </si>
  <si>
    <t>(-)7.04 millones de tCO2eq</t>
  </si>
  <si>
    <t>La Estrategia Nacional REDD+ es un documento de alcance nacional que generan beneficio en cuanto al conocimiento del estado del arte en cambio climático a la población en general.</t>
  </si>
  <si>
    <t>Linea base 20% equivale a los 19 puntos de pueblos indigenas.  Al 2017 se consensauro 12 puntos con la Comité Técnico Indígena.</t>
  </si>
  <si>
    <t>Proyecto</t>
  </si>
  <si>
    <t>Linea base: 24 indigenas capacitados en SNMB, Talleres de Salvaguardas 27 funcuionarios de Comité de Cambio Climatico y 90 actores clave en talleres regionales, en talleres de Niveles de Referencia 30 funcionarios / Tallares de sensibilización de género 4 talleres con 120 participantes.   LOGRO 2017: 4 talleres de género a nivel nacional con 91 perticipantes, mas 15 técnicos capacitados en REDD. (106 en 2017)</t>
  </si>
  <si>
    <t>1.4.a. Número de acciones realizadas para el establecimiento del mecanismo de reclamos.</t>
  </si>
  <si>
    <t>Realización de la Evaluación Estratégica Social y Ambiental (SESA) / Marco de Gestión Ambiental y Social (MGAS) / Validación d ela Estrategia Nacional REDD+</t>
  </si>
  <si>
    <t>Linea base: 20 % correspondiente al análisis del marco legal de REDD y del análisis legal para la aplicación de las salvaguardas</t>
  </si>
  <si>
    <t xml:space="preserve">en 2017 se cuenta con la Propuesta de Sostenibilidad de para el instrumento financiero de REDD+   Meta 2018: “Instrumentos de financiamiento y distribución de beneficios Estrategia Nacional REDD+, con información de avance para el diseño de la estrategia del mecanismo financiero REDD+ Panamá. </t>
  </si>
  <si>
    <t xml:space="preserve">2.3.b. Composición de la participación de las instancias comprometidas con el Mecanismo financiero nacional de captación de recursos y distribución de beneficios.  </t>
  </si>
  <si>
    <t>en 2017 se cuenta con la Propuesta de Sostenibilidad de para el instrumento financiero de REDD+ .  Para 2018 se requiere elaborar procedimientos operacionales, interoperabilidad y de cooprración nacional e internacional del mecanismo financiero.</t>
  </si>
  <si>
    <t>En 2017 se obtuvo el nivel de referencia con las siguientes acciones: 1)Datos de Actividad de MAPATON, 2) Factores de emisión de los inventarios forestales, 3) Metodología para construcción de Nivel de referencia,4) Socialización NRF actores claves, 5) Documento Borrador Niveles de Referencia de Panamá.</t>
  </si>
  <si>
    <t>Los talleres para la alaboración del NER/NR se realizaron en 2017 con actores claves, académicos, técnicos municipales, consultores regionales, enlaces regionales MiAMBIENTE.</t>
  </si>
  <si>
    <t>Fuente: Miambiente- Mapaton - Deforestación bruta para 2015-2016.</t>
  </si>
  <si>
    <t>En 2017 se hicieron 12 muestras y se proyectan 20 para 2018</t>
  </si>
  <si>
    <t>2016: Propuesta de Marco Concepctual de SIS.  En 2018 se cuenta con la evaluacElaboración el marco conceptual y metodológico para el desarrollo de un Sistema Nacional de Salvaguardas/SIS.</t>
  </si>
  <si>
    <r>
      <t xml:space="preserve">Indicadores de Efecto según lo establecido en el Marco de Resultados y Recursos del Programa de País, incluidos las metas y la línea de base:                                                                                         </t>
    </r>
    <r>
      <rPr>
        <sz val="10"/>
        <rFont val="Arial"/>
        <family val="2"/>
      </rPr>
      <t>Indicador: Número de políticas y/o programas ambienatles aprobados y porcentaje de implementación de al menos 2  / Línea Base: 7 políticas ambientales nacionales, incluyendo la de Cambio Climático  Meta al 2020: Al menos 4 planes nacionales de acción</t>
    </r>
  </si>
  <si>
    <t xml:space="preserve">Producto(s) Aplicable(s) del Plan Estratégico del PNUD 2018-2021:  </t>
  </si>
  <si>
    <r>
      <t xml:space="preserve">Efecto previsto conforme lo establecido en el MANUD / Marco de Resultados y Recursos del Programa de País 2016-2020: </t>
    </r>
    <r>
      <rPr>
        <sz val="10"/>
        <rFont val="Arial"/>
        <family val="2"/>
      </rPr>
      <t>Efecto 3.2  Al 2020, El Estado ha fortalecido sus capacidades para el diseño e implementación de Políticas, Planes y Programas que contribuyan a la sostenibilidad ambiental y la seguridad alimentaria y nutricional, la adaptación al cambio climático, la reducción del riesgo a desastres y la construcción de resiliencia.</t>
    </r>
  </si>
  <si>
    <t xml:space="preserve">1.3.a Porcentaje de representatividad de actores clave que han acordado la validación de la Estrategia Nacional REDD+ Panamá. </t>
  </si>
  <si>
    <t xml:space="preserve">2.2.a Grado de suficiencia del marco legal operacional de REDD, para llevar a cabo adelante las actividades REDD+.   </t>
  </si>
  <si>
    <t xml:space="preserve">2.3.a Nivel de Calidad y suficiencia del presupuesto para la operación del mecanismo financiero nacional de captación de recursos y distribución de beneficios. </t>
  </si>
  <si>
    <t xml:space="preserve">3.1.b Número de participantes con representatividad nacional para la elaboración del NER/NR. </t>
  </si>
  <si>
    <t xml:space="preserve">4.1.d. Número de funcionarios con capacidades técnicas a cargo del SNMB. </t>
  </si>
  <si>
    <t xml:space="preserve">4.2.a Porcentaje de avance del Sistema de Información de Salvaguardas (SIS) </t>
  </si>
  <si>
    <t xml:space="preserve">4.2.b Documento con Indicadores y medios de verificación definidos en el sistema de información de salvaguardas. </t>
  </si>
  <si>
    <t>Linea base: Diagnostico de mecanismo de quejas de MiAmbiente en 2015. Trabajado en 2017-1. Análisis de procedimiento para el manejo de quejas y denuncias de MiAMBIENTE; 2. Documento de Análisis y sinergias del marco legal del mecanismo, 3. Protocolo del mecanismo de reclamos y quejas de Miambiente .  En 2018 pagina web, reclasificacion de las estadisticas de quejas, establecimiento del mecanismo de quejas.</t>
  </si>
  <si>
    <t>Proyección en base a los talleres de Genero realizados por el proyecto, que se vienian desarrollando al momento de la MTR</t>
  </si>
  <si>
    <t>El 100% se desglosará en los 5 grupos de actores claves.</t>
  </si>
  <si>
    <t>Meta en 2018: capacitar y reasignar funcionarios al SNMB</t>
  </si>
  <si>
    <t xml:space="preserve">1.1.b. Porcentaje de incidencia conjunta de los actores claves en las decisiones políticas para la gestión del bosque.  </t>
  </si>
  <si>
    <t xml:space="preserve">1.1.c. Porcentaje de incidencia en el tratamiento de la igualdad de género y empoderamiento de la mujer en REDD+ Panamá.   </t>
  </si>
  <si>
    <t>1.2.a Número de actores claves con conocimiento adquirido en los temas centrales de la Estrategia Nacional REDD+.</t>
  </si>
  <si>
    <t xml:space="preserve">2.1.a Número de instrumentos aplicados para determinan la viabilidad de las opciones estratégicas para reducir las emisiones de la deforestación y degradación forestal y mejorar la conservación de los bosques. </t>
  </si>
  <si>
    <t xml:space="preserve">2.3.c. Grado de efectividad en la rendición de cuentas y manejo de fondos.  </t>
  </si>
  <si>
    <t>(-) 606.72 millones de tCO2eq</t>
  </si>
  <si>
    <t>Fuente:ultimo informa enviado hoy por Efraín de los datos relacionados al NREF/NEF de Panamá. Producto 6 sección 4.4.1 en la página 63 del mismo</t>
  </si>
  <si>
    <t>Directora Nacional de Cambio Climático de MiAMBIENTE</t>
  </si>
  <si>
    <t>Coordinador de proyectos de Cambio Climático</t>
  </si>
  <si>
    <t xml:space="preserve">1.1.a Número de participantes representativos de los actores clave: (instituciones y organizaciones públicas y privadas; pueblos indígenas; comunidades afrodescendientes, familias campesinas; y grupo de género y empoderamiento de la mujer), regional y local, en la plataforma establecida (Mesa Nacional REDD+ Panamá otros). </t>
  </si>
  <si>
    <t>Línea base 247 participantes en la Mesa Nacional REDD+ Panamá</t>
  </si>
  <si>
    <t>Cuadro de Monitoreo y Evaluación del Proyecto</t>
  </si>
  <si>
    <t>Evaluación de medio término del proyecto</t>
  </si>
  <si>
    <t>MiAMBIENTE  / Actores clave</t>
  </si>
  <si>
    <t xml:space="preserve">MiAMBIENTE </t>
  </si>
  <si>
    <t>Fechas</t>
  </si>
  <si>
    <t>Cumplimiento de M &amp; E   (fechas)</t>
  </si>
  <si>
    <t xml:space="preserve">Informe de Análisis de indicadores y su cumplimiento 2016.
Informe Análisis de indicadores para su cumplimiento 2017. Informe Semestral 2017.
</t>
  </si>
  <si>
    <t>Actualización de los riesgos en Atlas 2016 y 2017</t>
  </si>
  <si>
    <t>Capacitaciones a técnicos de la Dirección de Cambio Climático en comunicación estratégica y M&amp;E.</t>
  </si>
  <si>
    <t>Aplicación del control de calidad de implementación de proyecto 2016 y 2017</t>
  </si>
  <si>
    <t>Revisión de acciones /correcciones en febrero y diciembre 2017</t>
  </si>
  <si>
    <t>Reporte de Medio Término de REDD+ al FCPF</t>
  </si>
  <si>
    <t>N/A</t>
  </si>
  <si>
    <t>Inicio de proyecto 2015</t>
  </si>
  <si>
    <t>Febrero de 2017</t>
  </si>
  <si>
    <t>Octubre de 2017</t>
  </si>
  <si>
    <t>Informe anual 2016 
Informe Semestral y Anual - PNUD 2017.
Informe Semestral FCPF 2017.
Informe Anual PNUD a Oficina regional final 2017. (Gran Monitoring Reporting)
Reporte de Medio Término de País al FCPF, octubre 09,2017.</t>
  </si>
  <si>
    <t>1ra. Junta de Proyecto - febrero de 2016    / 2da. Junta de Proyecto - diciembre de 2016    / 3ra. Junta de Proyecto - junio de 2017</t>
  </si>
  <si>
    <t>MiAMBIENTE / PNUD</t>
  </si>
  <si>
    <t>Efecto MANUD / Programa de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</si>
</sst>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164" formatCode="_-* #,##0.00_-;\-* #,##0.00_-;_-* &quot;-&quot;??_-;_-@_-"/>
    <numFmt numFmtId="165" formatCode="_(&quot;B&quot;* #,##0.00_);_(&quot;B&quot;* \(#,##0.00\);_(&quot;B&quot;* &quot;-&quot;??_);_(@_)"/>
    <numFmt numFmtId="166" formatCode="[$-180A]d&quot; de &quot;mmmm&quot; de &quot;yyyy;@"/>
    <numFmt numFmtId="167" formatCode="_-[$$-409]* #,##0.00_ ;_-[$$-409]* \-#,##0.00\ ;_-[$$-409]* &quot;-&quot;??_ ;_-@_ "/>
    <numFmt numFmtId="168" formatCode="[$$-409]#,##0.00"/>
    <numFmt numFmtId="169" formatCode="[$$-540A]#,##0.00"/>
    <numFmt numFmtId="170" formatCode="[$$-409]#,##0;[Red][$$-409]#,##0"/>
    <numFmt numFmtId="171" formatCode="[$$-409]#,##0"/>
    <numFmt numFmtId="172" formatCode="&quot;B/.&quot;\ #,##0_);[Red]\(&quot;B/.&quot;\ #,##0\)"/>
    <numFmt numFmtId="173" formatCode="[$$-409]#,##0.00;[Red][$$-409]#,##0.00"/>
    <numFmt numFmtId="174" formatCode="0_ ;\-0\ "/>
  </numFmts>
  <fonts count="59" x14ac:knownFonts="1">
    <font>
      <sz val="10"/>
      <name val="Arial"/>
    </font>
    <font>
      <sz val="10"/>
      <name val="Arial"/>
      <family val="2"/>
    </font>
    <font>
      <u/>
      <sz val="10"/>
      <color indexed="12"/>
      <name val="Arial"/>
      <family val="2"/>
    </font>
    <font>
      <b/>
      <sz val="11"/>
      <name val="Century Gothic"/>
      <family val="2"/>
    </font>
    <font>
      <sz val="10"/>
      <name val="Century Gothic"/>
      <family val="2"/>
    </font>
    <font>
      <b/>
      <i/>
      <sz val="10"/>
      <name val="Century Gothic"/>
      <family val="2"/>
    </font>
    <font>
      <b/>
      <sz val="10"/>
      <name val="Century Gothic"/>
      <family val="2"/>
    </font>
    <font>
      <sz val="8"/>
      <name val="Arial"/>
      <family val="2"/>
    </font>
    <font>
      <b/>
      <sz val="12"/>
      <name val="Century Gothic"/>
      <family val="2"/>
    </font>
    <font>
      <b/>
      <sz val="20"/>
      <name val="Century Gothic"/>
      <family val="2"/>
    </font>
    <font>
      <b/>
      <sz val="10"/>
      <name val="Arial"/>
      <family val="2"/>
    </font>
    <font>
      <sz val="8"/>
      <name val="Arial"/>
      <family val="2"/>
    </font>
    <font>
      <sz val="10"/>
      <name val="Arial"/>
      <family val="2"/>
    </font>
    <font>
      <sz val="10"/>
      <name val="Arial Unicode MS"/>
      <family val="2"/>
    </font>
    <font>
      <b/>
      <sz val="8"/>
      <color indexed="81"/>
      <name val="Tahoma"/>
      <family val="2"/>
    </font>
    <font>
      <sz val="8"/>
      <color indexed="81"/>
      <name val="Tahoma"/>
      <family val="2"/>
    </font>
    <font>
      <b/>
      <i/>
      <sz val="10"/>
      <name val="Arial"/>
      <family val="2"/>
    </font>
    <font>
      <u/>
      <sz val="10"/>
      <name val="Arial"/>
      <family val="2"/>
    </font>
    <font>
      <b/>
      <u/>
      <sz val="10"/>
      <name val="Arial"/>
      <family val="2"/>
    </font>
    <font>
      <b/>
      <sz val="16"/>
      <name val="Times New Roman"/>
      <family val="1"/>
    </font>
    <font>
      <b/>
      <sz val="24"/>
      <color indexed="9"/>
      <name val="Engravers MT"/>
      <family val="1"/>
    </font>
    <font>
      <b/>
      <sz val="14"/>
      <name val="Times New Roman"/>
      <family val="1"/>
    </font>
    <font>
      <sz val="11"/>
      <name val="Arial"/>
      <family val="2"/>
    </font>
    <font>
      <b/>
      <sz val="11"/>
      <color theme="1"/>
      <name val="Arial Narrow"/>
      <family val="2"/>
    </font>
    <font>
      <sz val="10"/>
      <color theme="1"/>
      <name val="Arial Narrow"/>
      <family val="2"/>
    </font>
    <font>
      <sz val="11"/>
      <color theme="1"/>
      <name val="Arial"/>
      <family val="2"/>
    </font>
    <font>
      <sz val="10"/>
      <color theme="1"/>
      <name val="Arial"/>
      <family val="2"/>
    </font>
    <font>
      <b/>
      <sz val="12"/>
      <color theme="1"/>
      <name val="David"/>
      <family val="2"/>
      <charset val="177"/>
    </font>
    <font>
      <sz val="10"/>
      <color rgb="FFFF0000"/>
      <name val="Arial"/>
      <family val="2"/>
    </font>
    <font>
      <sz val="11"/>
      <color theme="1"/>
      <name val="Arial Narrow"/>
      <family val="2"/>
    </font>
    <font>
      <b/>
      <sz val="12"/>
      <color theme="1"/>
      <name val="Arial Narrow"/>
      <family val="2"/>
    </font>
    <font>
      <b/>
      <sz val="24"/>
      <color theme="1"/>
      <name val="Engravers MT"/>
      <family val="1"/>
    </font>
    <font>
      <b/>
      <i/>
      <sz val="9"/>
      <name val="Arial"/>
      <family val="2"/>
    </font>
    <font>
      <sz val="9"/>
      <name val="Arial"/>
      <family val="2"/>
    </font>
    <font>
      <b/>
      <sz val="11"/>
      <name val="Arial"/>
      <family val="2"/>
    </font>
    <font>
      <b/>
      <sz val="12"/>
      <name val="Arial"/>
      <family val="2"/>
    </font>
    <font>
      <b/>
      <sz val="10"/>
      <color theme="0"/>
      <name val="Arial"/>
      <family val="2"/>
    </font>
    <font>
      <sz val="7"/>
      <name val="Arial"/>
      <family val="2"/>
    </font>
    <font>
      <sz val="10"/>
      <color theme="0"/>
      <name val="Arial"/>
      <family val="2"/>
    </font>
    <font>
      <sz val="11"/>
      <name val="Calibri"/>
      <family val="2"/>
      <scheme val="minor"/>
    </font>
    <font>
      <b/>
      <sz val="12"/>
      <color theme="0"/>
      <name val="Arial"/>
      <family val="2"/>
    </font>
    <font>
      <b/>
      <sz val="11"/>
      <color theme="0"/>
      <name val="Arial"/>
      <family val="2"/>
    </font>
    <font>
      <i/>
      <sz val="11"/>
      <name val="Arial"/>
      <family val="2"/>
    </font>
    <font>
      <sz val="11"/>
      <color rgb="FFFF0000"/>
      <name val="Arial"/>
      <family val="2"/>
    </font>
    <font>
      <b/>
      <sz val="11"/>
      <color rgb="FFFF0000"/>
      <name val="Arial"/>
      <family val="2"/>
    </font>
    <font>
      <b/>
      <sz val="9"/>
      <color indexed="81"/>
      <name val="Tahoma"/>
      <family val="2"/>
    </font>
    <font>
      <sz val="8"/>
      <color rgb="FF000000"/>
      <name val="Arial"/>
      <family val="2"/>
    </font>
    <font>
      <sz val="8"/>
      <color theme="1"/>
      <name val="Arial"/>
      <family val="2"/>
    </font>
    <font>
      <sz val="8"/>
      <color theme="1"/>
      <name val="Arial Narrow"/>
      <family val="2"/>
    </font>
    <font>
      <sz val="8"/>
      <name val="Calibri"/>
      <family val="2"/>
    </font>
    <font>
      <sz val="10"/>
      <name val="Arial"/>
    </font>
    <font>
      <b/>
      <sz val="10"/>
      <color theme="3"/>
      <name val="Arial"/>
      <family val="2"/>
    </font>
    <font>
      <sz val="10"/>
      <color theme="3"/>
      <name val="Arial"/>
      <family val="2"/>
    </font>
    <font>
      <b/>
      <sz val="10"/>
      <color rgb="FFC00000"/>
      <name val="Arial"/>
      <family val="2"/>
    </font>
    <font>
      <sz val="10"/>
      <color rgb="FFC00000"/>
      <name val="Arial"/>
      <family val="2"/>
    </font>
    <font>
      <b/>
      <sz val="9"/>
      <name val="Arial"/>
      <family val="2"/>
    </font>
    <font>
      <u/>
      <sz val="10"/>
      <name val="Calibri"/>
      <family val="2"/>
    </font>
    <font>
      <b/>
      <sz val="10"/>
      <color rgb="FFFF0000"/>
      <name val="Century Gothic"/>
      <family val="2"/>
    </font>
    <font>
      <sz val="9"/>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002060"/>
        <bgColor indexed="64"/>
      </patternFill>
    </fill>
    <fill>
      <patternFill patternType="solid">
        <fgColor rgb="FF92D050"/>
        <bgColor indexed="64"/>
      </patternFill>
    </fill>
    <fill>
      <patternFill patternType="solid">
        <fgColor rgb="FF0070C0"/>
        <bgColor indexed="64"/>
      </patternFill>
    </fill>
    <fill>
      <patternFill patternType="solid">
        <fgColor theme="9" tint="-0.249977111117893"/>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indexed="64"/>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4" fontId="50" fillId="0" borderId="0" applyFont="0" applyFill="0" applyBorder="0" applyAlignment="0" applyProtection="0"/>
    <xf numFmtId="9" fontId="50" fillId="0" borderId="0" applyFont="0" applyFill="0" applyBorder="0" applyAlignment="0" applyProtection="0"/>
  </cellStyleXfs>
  <cellXfs count="596">
    <xf numFmtId="0" fontId="0" fillId="0" borderId="0" xfId="0"/>
    <xf numFmtId="0" fontId="3" fillId="0" borderId="0" xfId="0" applyFont="1" applyAlignment="1"/>
    <xf numFmtId="0" fontId="4" fillId="0" borderId="0" xfId="0" applyFont="1" applyAlignment="1"/>
    <xf numFmtId="0" fontId="4" fillId="0" borderId="0" xfId="0" applyFont="1"/>
    <xf numFmtId="0" fontId="5" fillId="0" borderId="0" xfId="0" applyFont="1" applyFill="1" applyAlignment="1">
      <alignment horizontal="center" vertical="top"/>
    </xf>
    <xf numFmtId="0" fontId="4" fillId="0" borderId="0" xfId="0" applyFont="1" applyFill="1" applyAlignment="1"/>
    <xf numFmtId="0" fontId="6" fillId="0" borderId="1" xfId="0" applyFont="1" applyFill="1" applyBorder="1" applyAlignment="1">
      <alignment horizontal="left"/>
    </xf>
    <xf numFmtId="0" fontId="4" fillId="0" borderId="2" xfId="0" applyFont="1" applyFill="1" applyBorder="1"/>
    <xf numFmtId="0" fontId="6" fillId="0" borderId="2" xfId="0" applyFont="1" applyFill="1" applyBorder="1"/>
    <xf numFmtId="0" fontId="4" fillId="0" borderId="3" xfId="0" applyFont="1" applyFill="1" applyBorder="1"/>
    <xf numFmtId="0" fontId="4" fillId="0" borderId="0" xfId="0" applyFont="1" applyFill="1" applyBorder="1"/>
    <xf numFmtId="0" fontId="4" fillId="0" borderId="4" xfId="0" applyFont="1" applyFill="1" applyBorder="1"/>
    <xf numFmtId="0" fontId="6" fillId="0" borderId="0" xfId="0" applyFont="1" applyFill="1" applyBorder="1" applyAlignment="1">
      <alignment horizontal="left"/>
    </xf>
    <xf numFmtId="0" fontId="6" fillId="0" borderId="0" xfId="0" applyFont="1" applyFill="1" applyBorder="1"/>
    <xf numFmtId="0" fontId="4" fillId="0" borderId="5" xfId="0" applyFont="1" applyFill="1" applyBorder="1"/>
    <xf numFmtId="0" fontId="4" fillId="0" borderId="0" xfId="0" applyFont="1" applyBorder="1" applyAlignment="1"/>
    <xf numFmtId="0" fontId="4" fillId="0" borderId="5" xfId="0" applyFont="1" applyBorder="1" applyAlignment="1"/>
    <xf numFmtId="0" fontId="6" fillId="0" borderId="4" xfId="0" applyFont="1" applyFill="1" applyBorder="1"/>
    <xf numFmtId="0" fontId="4" fillId="0" borderId="0" xfId="0" applyFont="1" applyBorder="1"/>
    <xf numFmtId="0" fontId="4" fillId="0" borderId="5" xfId="0" applyFont="1" applyBorder="1"/>
    <xf numFmtId="0" fontId="6" fillId="0" borderId="4"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0" fontId="4" fillId="0" borderId="5" xfId="0" applyFont="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horizontal="justify" vertical="top"/>
    </xf>
    <xf numFmtId="0" fontId="4" fillId="0" borderId="0" xfId="0" applyFont="1" applyFill="1" applyBorder="1" applyAlignment="1">
      <alignment horizontal="center"/>
    </xf>
    <xf numFmtId="0" fontId="6" fillId="0" borderId="2" xfId="0" applyFont="1" applyFill="1" applyBorder="1" applyAlignment="1">
      <alignment horizontal="left"/>
    </xf>
    <xf numFmtId="0" fontId="6" fillId="0" borderId="0" xfId="0" applyFont="1" applyFill="1" applyBorder="1" applyAlignment="1">
      <alignment horizontal="right"/>
    </xf>
    <xf numFmtId="0" fontId="4" fillId="0" borderId="4" xfId="0" applyFont="1" applyBorder="1"/>
    <xf numFmtId="0" fontId="4" fillId="0" borderId="0" xfId="0" applyNumberFormat="1" applyFont="1" applyFill="1" applyBorder="1" applyAlignment="1">
      <alignment horizontal="center"/>
    </xf>
    <xf numFmtId="0" fontId="4" fillId="0" borderId="0" xfId="0" applyFont="1" applyBorder="1" applyAlignment="1">
      <alignment horizontal="center"/>
    </xf>
    <xf numFmtId="0" fontId="10" fillId="0" borderId="9"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vertical="center"/>
    </xf>
    <xf numFmtId="0" fontId="11" fillId="0" borderId="0" xfId="0" applyFont="1" applyAlignment="1">
      <alignment vertical="center"/>
    </xf>
    <xf numFmtId="0" fontId="10" fillId="0" borderId="15" xfId="0" applyFont="1" applyBorder="1" applyAlignment="1">
      <alignment vertical="center"/>
    </xf>
    <xf numFmtId="0" fontId="10" fillId="0" borderId="15" xfId="0" applyFont="1" applyBorder="1" applyAlignment="1">
      <alignment horizontal="center" vertical="center" wrapText="1"/>
    </xf>
    <xf numFmtId="0" fontId="12" fillId="0" borderId="9" xfId="0" applyFont="1" applyBorder="1" applyAlignment="1">
      <alignment horizontal="left" vertical="center" wrapText="1"/>
    </xf>
    <xf numFmtId="0" fontId="12" fillId="0" borderId="15" xfId="0" applyFont="1" applyBorder="1" applyAlignment="1">
      <alignment horizontal="left" vertical="center" wrapText="1"/>
    </xf>
    <xf numFmtId="0" fontId="12" fillId="0" borderId="13" xfId="0" applyFont="1" applyBorder="1" applyAlignment="1">
      <alignment horizontal="left" vertical="center" wrapText="1"/>
    </xf>
    <xf numFmtId="0" fontId="12" fillId="0" borderId="16" xfId="0" applyFont="1" applyBorder="1" applyAlignment="1">
      <alignment horizontal="left" vertical="center" wrapText="1"/>
    </xf>
    <xf numFmtId="0" fontId="11" fillId="0" borderId="0" xfId="0" applyFont="1" applyBorder="1" applyAlignment="1">
      <alignment vertical="center"/>
    </xf>
    <xf numFmtId="0" fontId="13" fillId="0" borderId="15" xfId="0" applyFont="1" applyBorder="1" applyAlignment="1">
      <alignment horizontal="lef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2" fillId="0" borderId="15" xfId="0" applyFont="1" applyBorder="1" applyAlignment="1">
      <alignment horizontal="left" vertical="center"/>
    </xf>
    <xf numFmtId="0" fontId="13" fillId="0" borderId="17"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2" fillId="0" borderId="0" xfId="0" applyFont="1" applyBorder="1" applyAlignment="1">
      <alignment vertical="center"/>
    </xf>
    <xf numFmtId="0" fontId="13" fillId="0" borderId="13" xfId="0" applyFont="1" applyFill="1" applyBorder="1" applyAlignment="1">
      <alignment horizontal="left" vertical="center"/>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0" fillId="0" borderId="0" xfId="0" applyFont="1" applyBorder="1" applyAlignment="1">
      <alignment vertical="center"/>
    </xf>
    <xf numFmtId="0" fontId="12" fillId="0" borderId="0" xfId="0" applyFont="1" applyBorder="1" applyAlignment="1">
      <alignment horizontal="left" vertical="center" wrapText="1"/>
    </xf>
    <xf numFmtId="0" fontId="10" fillId="0" borderId="0" xfId="0" applyFont="1"/>
    <xf numFmtId="0" fontId="12"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Fill="1" applyAlignment="1">
      <alignment horizontal="center" vertical="center" wrapText="1"/>
    </xf>
    <xf numFmtId="44" fontId="10" fillId="0" borderId="0" xfId="2" applyFont="1" applyAlignment="1">
      <alignment horizontal="center" vertical="center"/>
    </xf>
    <xf numFmtId="44" fontId="10" fillId="0" borderId="0" xfId="2" applyFont="1" applyAlignment="1">
      <alignment horizontal="right" vertical="center"/>
    </xf>
    <xf numFmtId="44" fontId="10" fillId="0" borderId="0" xfId="2" applyFont="1" applyFill="1" applyAlignment="1">
      <alignment horizontal="right" vertical="center"/>
    </xf>
    <xf numFmtId="44" fontId="10" fillId="0" borderId="0" xfId="2" applyFont="1" applyAlignment="1">
      <alignment horizontal="right"/>
    </xf>
    <xf numFmtId="44" fontId="10" fillId="0" borderId="0" xfId="2" applyFont="1" applyFill="1" applyAlignment="1">
      <alignment horizontal="right"/>
    </xf>
    <xf numFmtId="0" fontId="10" fillId="0" borderId="0" xfId="0" applyFont="1" applyAlignment="1">
      <alignment horizontal="left"/>
    </xf>
    <xf numFmtId="0" fontId="12" fillId="0" borderId="0" xfId="0" applyFont="1" applyAlignment="1">
      <alignment wrapText="1"/>
    </xf>
    <xf numFmtId="0" fontId="10" fillId="0" borderId="0" xfId="0" applyFont="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xf>
    <xf numFmtId="0" fontId="10" fillId="0" borderId="0" xfId="0" applyFont="1" applyAlignment="1">
      <alignment horizontal="right" vertical="top"/>
    </xf>
    <xf numFmtId="0" fontId="10" fillId="0" borderId="0" xfId="0" applyFont="1" applyFill="1" applyAlignment="1">
      <alignment horizontal="right" vertical="top"/>
    </xf>
    <xf numFmtId="0" fontId="12" fillId="0" borderId="0" xfId="0" applyFont="1" applyFill="1" applyBorder="1" applyAlignment="1">
      <alignment horizontal="justify" vertical="top" wrapText="1"/>
    </xf>
    <xf numFmtId="0" fontId="10" fillId="0" borderId="0" xfId="0" applyFont="1" applyAlignment="1">
      <alignment horizontal="right" vertical="top" wrapText="1"/>
    </xf>
    <xf numFmtId="0" fontId="12" fillId="0" borderId="0" xfId="0" applyFont="1" applyFill="1" applyAlignment="1">
      <alignment horizontal="justify" vertical="top"/>
    </xf>
    <xf numFmtId="0" fontId="12" fillId="0" borderId="0" xfId="0" applyFont="1" applyFill="1"/>
    <xf numFmtId="0" fontId="12" fillId="0" borderId="0" xfId="0" applyFont="1" applyFill="1" applyBorder="1" applyAlignment="1">
      <alignment horizontal="left" vertical="top" wrapText="1"/>
    </xf>
    <xf numFmtId="0" fontId="12" fillId="0" borderId="0" xfId="0" applyFont="1" applyAlignment="1">
      <alignment horizontal="justify" vertical="top"/>
    </xf>
    <xf numFmtId="0" fontId="12" fillId="0" borderId="0" xfId="0" applyFont="1" applyAlignment="1">
      <alignment horizontal="justify" vertical="top" wrapText="1"/>
    </xf>
    <xf numFmtId="0" fontId="12" fillId="0" borderId="10" xfId="0" applyFont="1" applyFill="1" applyBorder="1" applyAlignment="1">
      <alignment horizontal="justify" vertical="top" wrapText="1"/>
    </xf>
    <xf numFmtId="0" fontId="12" fillId="0" borderId="0" xfId="0" applyFont="1" applyFill="1" applyAlignment="1">
      <alignment horizontal="justify" vertical="top" wrapText="1"/>
    </xf>
    <xf numFmtId="0" fontId="12" fillId="0" borderId="0" xfId="0" applyFont="1" applyFill="1" applyBorder="1" applyAlignment="1">
      <alignment horizontal="center" vertical="top" wrapText="1"/>
    </xf>
    <xf numFmtId="0" fontId="10" fillId="0" borderId="0" xfId="0" applyFont="1" applyAlignment="1"/>
    <xf numFmtId="0" fontId="12" fillId="0" borderId="0" xfId="0" applyFont="1" applyAlignment="1"/>
    <xf numFmtId="0" fontId="12" fillId="0" borderId="0" xfId="0" applyFont="1" applyAlignment="1">
      <alignment vertical="center"/>
    </xf>
    <xf numFmtId="0" fontId="16" fillId="0" borderId="0" xfId="0" applyFont="1" applyFill="1" applyAlignment="1">
      <alignment horizontal="center" vertical="center"/>
    </xf>
    <xf numFmtId="0" fontId="17" fillId="0" borderId="4" xfId="0" applyFont="1" applyFill="1" applyBorder="1" applyAlignment="1">
      <alignment vertical="center" wrapText="1"/>
    </xf>
    <xf numFmtId="0" fontId="12" fillId="0" borderId="0" xfId="0" applyFont="1" applyAlignment="1">
      <alignment vertical="center" wrapText="1"/>
    </xf>
    <xf numFmtId="0" fontId="12" fillId="0" borderId="5" xfId="0" applyFont="1" applyBorder="1" applyAlignment="1">
      <alignment vertical="center" wrapText="1"/>
    </xf>
    <xf numFmtId="0" fontId="18" fillId="0" borderId="4" xfId="0" applyFont="1" applyBorder="1" applyAlignment="1">
      <alignment vertical="center"/>
    </xf>
    <xf numFmtId="0" fontId="13" fillId="0" borderId="15" xfId="0" applyFont="1" applyFill="1" applyBorder="1" applyAlignment="1">
      <alignment horizontal="left" vertical="center"/>
    </xf>
    <xf numFmtId="0" fontId="13" fillId="0" borderId="15" xfId="0" applyFont="1" applyBorder="1" applyAlignment="1">
      <alignment horizontal="left" vertical="center"/>
    </xf>
    <xf numFmtId="0" fontId="0" fillId="0" borderId="19" xfId="0" applyBorder="1"/>
    <xf numFmtId="0" fontId="0" fillId="0" borderId="0" xfId="0" applyFill="1"/>
    <xf numFmtId="0" fontId="20" fillId="0" borderId="0" xfId="0" applyFont="1" applyFill="1" applyAlignment="1">
      <alignment horizontal="center"/>
    </xf>
    <xf numFmtId="0" fontId="25" fillId="0" borderId="23" xfId="0" applyFont="1" applyBorder="1"/>
    <xf numFmtId="49" fontId="25" fillId="0" borderId="24" xfId="1" quotePrefix="1" applyNumberFormat="1" applyFont="1" applyBorder="1" applyAlignment="1">
      <alignment horizontal="right"/>
    </xf>
    <xf numFmtId="49" fontId="25" fillId="0" borderId="24" xfId="0" applyNumberFormat="1" applyFont="1" applyBorder="1" applyAlignment="1">
      <alignment horizontal="right"/>
    </xf>
    <xf numFmtId="0" fontId="25" fillId="3" borderId="24" xfId="0" applyFont="1" applyFill="1" applyBorder="1"/>
    <xf numFmtId="14" fontId="25" fillId="3" borderId="24" xfId="0" applyNumberFormat="1" applyFont="1" applyFill="1" applyBorder="1" applyAlignment="1">
      <alignment horizontal="right"/>
    </xf>
    <xf numFmtId="0" fontId="25" fillId="0" borderId="24" xfId="0" applyFont="1" applyBorder="1" applyAlignment="1">
      <alignment wrapText="1"/>
    </xf>
    <xf numFmtId="0" fontId="25" fillId="0" borderId="24" xfId="0" applyFont="1" applyBorder="1"/>
    <xf numFmtId="169" fontId="25" fillId="0" borderId="24" xfId="0" applyNumberFormat="1" applyFont="1" applyBorder="1"/>
    <xf numFmtId="0" fontId="25" fillId="0" borderId="24" xfId="0" quotePrefix="1" applyFont="1" applyBorder="1" applyAlignment="1">
      <alignment horizontal="right" wrapText="1"/>
    </xf>
    <xf numFmtId="0" fontId="25" fillId="0" borderId="25" xfId="0" applyFont="1" applyFill="1" applyBorder="1" applyAlignment="1">
      <alignment wrapText="1"/>
    </xf>
    <xf numFmtId="0" fontId="0" fillId="0" borderId="11" xfId="0" applyBorder="1"/>
    <xf numFmtId="0" fontId="26" fillId="0" borderId="0" xfId="0" applyFont="1"/>
    <xf numFmtId="0" fontId="28" fillId="0" borderId="0" xfId="0" applyFont="1"/>
    <xf numFmtId="9" fontId="12" fillId="0" borderId="15" xfId="0" applyNumberFormat="1" applyFont="1" applyBorder="1" applyAlignment="1">
      <alignment horizontal="center" vertical="center"/>
    </xf>
    <xf numFmtId="44" fontId="4" fillId="0" borderId="0" xfId="2" applyFont="1"/>
    <xf numFmtId="0" fontId="10" fillId="5" borderId="15" xfId="0" applyFont="1" applyFill="1" applyBorder="1" applyAlignment="1">
      <alignment horizontal="center" vertical="center" wrapText="1"/>
    </xf>
    <xf numFmtId="0" fontId="23" fillId="5" borderId="3" xfId="0" applyFont="1" applyFill="1" applyBorder="1" applyAlignment="1">
      <alignment vertical="center" wrapText="1"/>
    </xf>
    <xf numFmtId="0" fontId="23" fillId="5" borderId="5" xfId="0" applyFont="1" applyFill="1" applyBorder="1" applyAlignment="1">
      <alignment vertical="center" wrapText="1"/>
    </xf>
    <xf numFmtId="0" fontId="23" fillId="5" borderId="8" xfId="0" applyFont="1" applyFill="1" applyBorder="1" applyAlignment="1">
      <alignment vertical="center" wrapText="1"/>
    </xf>
    <xf numFmtId="0" fontId="27" fillId="5" borderId="26" xfId="0" applyFont="1" applyFill="1" applyBorder="1" applyAlignment="1">
      <alignment horizontal="center" vertical="center" wrapText="1"/>
    </xf>
    <xf numFmtId="0" fontId="27" fillId="5" borderId="27" xfId="0" applyFont="1" applyFill="1" applyBorder="1" applyAlignment="1">
      <alignment horizontal="center" vertical="center"/>
    </xf>
    <xf numFmtId="49" fontId="27" fillId="5" borderId="27" xfId="0" applyNumberFormat="1" applyFont="1" applyFill="1" applyBorder="1" applyAlignment="1">
      <alignment horizontal="center" vertical="center"/>
    </xf>
    <xf numFmtId="4" fontId="27" fillId="5" borderId="27" xfId="0" applyNumberFormat="1" applyFont="1" applyFill="1" applyBorder="1" applyAlignment="1">
      <alignment horizontal="center" vertical="center"/>
    </xf>
    <xf numFmtId="0" fontId="27" fillId="5" borderId="27" xfId="0" applyFont="1" applyFill="1" applyBorder="1" applyAlignment="1">
      <alignment horizontal="center" vertical="center" wrapText="1"/>
    </xf>
    <xf numFmtId="0" fontId="27" fillId="5" borderId="28" xfId="0" applyFont="1" applyFill="1" applyBorder="1" applyAlignment="1">
      <alignment horizontal="center" vertical="center"/>
    </xf>
    <xf numFmtId="0" fontId="34" fillId="0" borderId="3" xfId="0" applyFont="1" applyBorder="1" applyAlignment="1">
      <alignment horizontal="center" vertical="center" wrapText="1"/>
    </xf>
    <xf numFmtId="0" fontId="35" fillId="0" borderId="0" xfId="0" applyFont="1"/>
    <xf numFmtId="0" fontId="10" fillId="0" borderId="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4" xfId="0" applyFont="1" applyFill="1" applyBorder="1" applyAlignment="1">
      <alignment vertical="center" wrapText="1"/>
    </xf>
    <xf numFmtId="0" fontId="12" fillId="0" borderId="5" xfId="0" applyFont="1" applyBorder="1" applyAlignment="1">
      <alignment vertical="center"/>
    </xf>
    <xf numFmtId="0" fontId="6" fillId="0" borderId="1" xfId="0" applyFont="1" applyFill="1" applyBorder="1" applyAlignment="1">
      <alignment horizontal="justify" vertical="top"/>
    </xf>
    <xf numFmtId="0" fontId="6" fillId="2" borderId="2" xfId="0" applyFont="1" applyFill="1" applyBorder="1" applyAlignment="1">
      <alignment horizontal="center" vertical="top"/>
    </xf>
    <xf numFmtId="0" fontId="6" fillId="0" borderId="2" xfId="0" applyFont="1" applyFill="1" applyBorder="1" applyAlignment="1">
      <alignment horizontal="justify" vertical="top"/>
    </xf>
    <xf numFmtId="0" fontId="6" fillId="0" borderId="6" xfId="0" applyFont="1" applyFill="1" applyBorder="1" applyAlignment="1">
      <alignment horizontal="justify" vertical="top"/>
    </xf>
    <xf numFmtId="0" fontId="6" fillId="2" borderId="7" xfId="0" applyFont="1" applyFill="1" applyBorder="1" applyAlignment="1">
      <alignment horizontal="center" vertical="top"/>
    </xf>
    <xf numFmtId="0" fontId="6" fillId="0" borderId="7" xfId="0" applyFont="1" applyFill="1" applyBorder="1" applyAlignment="1">
      <alignment horizontal="justify" vertical="top"/>
    </xf>
    <xf numFmtId="17" fontId="0" fillId="0" borderId="15" xfId="0" applyNumberFormat="1" applyBorder="1"/>
    <xf numFmtId="0" fontId="1" fillId="0" borderId="0" xfId="0" applyFont="1"/>
    <xf numFmtId="0" fontId="1" fillId="0" borderId="15" xfId="0" applyFont="1" applyBorder="1" applyAlignment="1">
      <alignment horizontal="left" vertical="center"/>
    </xf>
    <xf numFmtId="0" fontId="1" fillId="0" borderId="15" xfId="0" applyFont="1" applyBorder="1" applyAlignment="1">
      <alignment horizontal="left" vertical="center" wrapText="1"/>
    </xf>
    <xf numFmtId="0" fontId="7" fillId="0" borderId="0" xfId="0" applyFont="1" applyAlignment="1">
      <alignment vertical="center"/>
    </xf>
    <xf numFmtId="0" fontId="36" fillId="6" borderId="12" xfId="0" applyFont="1" applyFill="1" applyBorder="1" applyAlignment="1">
      <alignment horizontal="center" vertical="center" wrapText="1"/>
    </xf>
    <xf numFmtId="44" fontId="1" fillId="0" borderId="0" xfId="2" applyFont="1" applyAlignment="1">
      <alignment horizontal="left" vertical="center"/>
    </xf>
    <xf numFmtId="44" fontId="1" fillId="0" borderId="0" xfId="2" applyFont="1" applyFill="1" applyAlignment="1">
      <alignment horizontal="center" vertical="center"/>
    </xf>
    <xf numFmtId="44" fontId="1" fillId="0" borderId="0" xfId="2" applyFont="1" applyAlignment="1">
      <alignment horizontal="center" vertical="center"/>
    </xf>
    <xf numFmtId="0" fontId="1" fillId="4" borderId="34" xfId="4"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 fillId="0" borderId="34" xfId="4" applyFont="1" applyFill="1" applyBorder="1" applyAlignment="1">
      <alignment horizontal="center" vertical="center" wrapText="1"/>
    </xf>
    <xf numFmtId="167" fontId="1" fillId="0" borderId="34" xfId="2" applyNumberFormat="1" applyFont="1" applyFill="1" applyBorder="1" applyAlignment="1">
      <alignment horizontal="right" vertical="center" wrapText="1"/>
    </xf>
    <xf numFmtId="170" fontId="1" fillId="0" borderId="12" xfId="0" applyNumberFormat="1" applyFont="1" applyFill="1" applyBorder="1" applyAlignment="1">
      <alignment horizontal="center" vertical="center" wrapText="1"/>
    </xf>
    <xf numFmtId="0" fontId="1" fillId="4" borderId="34" xfId="0" applyFont="1" applyFill="1" applyBorder="1" applyAlignment="1">
      <alignment horizontal="left" vertical="center" wrapText="1"/>
    </xf>
    <xf numFmtId="0" fontId="7" fillId="0" borderId="0" xfId="0" applyFont="1" applyBorder="1" applyAlignment="1">
      <alignment vertical="center"/>
    </xf>
    <xf numFmtId="44" fontId="1" fillId="0" borderId="15" xfId="2" applyFont="1" applyFill="1" applyBorder="1" applyAlignment="1">
      <alignment horizontal="center" vertical="center" wrapText="1"/>
    </xf>
    <xf numFmtId="0" fontId="1" fillId="4" borderId="32" xfId="0" applyFont="1" applyFill="1" applyBorder="1" applyAlignment="1">
      <alignment horizontal="left" vertical="center" wrapText="1"/>
    </xf>
    <xf numFmtId="0" fontId="1" fillId="4" borderId="15" xfId="4" applyFont="1" applyFill="1" applyBorder="1" applyAlignment="1">
      <alignment horizontal="center" vertical="center" wrapText="1"/>
    </xf>
    <xf numFmtId="0" fontId="10" fillId="4" borderId="15" xfId="0" applyFont="1" applyFill="1" applyBorder="1" applyAlignment="1">
      <alignment horizontal="center" vertical="center" wrapText="1"/>
    </xf>
    <xf numFmtId="167" fontId="1" fillId="0" borderId="15" xfId="2" applyNumberFormat="1" applyFont="1" applyFill="1" applyBorder="1" applyAlignment="1">
      <alignment horizontal="right" vertical="center" wrapText="1"/>
    </xf>
    <xf numFmtId="0" fontId="1" fillId="4" borderId="15" xfId="0" applyFont="1" applyFill="1" applyBorder="1" applyAlignment="1">
      <alignment horizontal="left" vertical="center" wrapText="1"/>
    </xf>
    <xf numFmtId="171" fontId="10" fillId="7" borderId="34" xfId="2" applyNumberFormat="1" applyFont="1" applyFill="1" applyBorder="1" applyAlignment="1">
      <alignment horizontal="center" vertical="center"/>
    </xf>
    <xf numFmtId="171" fontId="10" fillId="7" borderId="32" xfId="0" applyNumberFormat="1" applyFont="1" applyFill="1" applyBorder="1" applyAlignment="1">
      <alignment horizontal="center" vertical="center" wrapText="1"/>
    </xf>
    <xf numFmtId="168" fontId="10" fillId="7" borderId="34" xfId="2" applyNumberFormat="1" applyFont="1" applyFill="1" applyBorder="1" applyAlignment="1">
      <alignment horizontal="right" vertical="center"/>
    </xf>
    <xf numFmtId="0" fontId="10" fillId="7" borderId="15" xfId="0" applyFont="1" applyFill="1" applyBorder="1" applyAlignment="1">
      <alignment horizontal="center" vertical="center" wrapText="1"/>
    </xf>
    <xf numFmtId="0" fontId="1" fillId="4" borderId="15" xfId="4" applyFont="1" applyFill="1" applyBorder="1" applyAlignment="1">
      <alignment vertical="center" wrapText="1"/>
    </xf>
    <xf numFmtId="0" fontId="10" fillId="4" borderId="15" xfId="4" applyFont="1" applyFill="1" applyBorder="1" applyAlignment="1">
      <alignment horizontal="center" vertical="center" wrapText="1"/>
    </xf>
    <xf numFmtId="9" fontId="1" fillId="0" borderId="15" xfId="5" applyFont="1" applyFill="1" applyBorder="1" applyAlignment="1">
      <alignment horizontal="center" vertical="center" wrapText="1"/>
    </xf>
    <xf numFmtId="0" fontId="1" fillId="4" borderId="15" xfId="4" applyFont="1" applyFill="1" applyBorder="1" applyAlignment="1">
      <alignment horizontal="left" vertical="center" wrapText="1"/>
    </xf>
    <xf numFmtId="0" fontId="1" fillId="4" borderId="32" xfId="4" applyFont="1" applyFill="1" applyBorder="1" applyAlignment="1">
      <alignment vertical="center" wrapText="1"/>
    </xf>
    <xf numFmtId="44" fontId="1" fillId="0" borderId="15" xfId="2" applyFont="1" applyBorder="1" applyAlignment="1">
      <alignment horizontal="center" vertical="center"/>
    </xf>
    <xf numFmtId="0" fontId="1" fillId="0" borderId="18" xfId="2" applyNumberFormat="1" applyFont="1" applyBorder="1" applyAlignment="1">
      <alignment horizontal="center" vertical="center" wrapText="1"/>
    </xf>
    <xf numFmtId="44" fontId="1" fillId="0" borderId="18" xfId="2" applyFont="1" applyFill="1" applyBorder="1" applyAlignment="1">
      <alignment horizontal="center" vertical="center" wrapText="1"/>
    </xf>
    <xf numFmtId="0" fontId="1" fillId="0" borderId="15" xfId="4" applyFont="1" applyFill="1" applyBorder="1" applyAlignment="1">
      <alignment horizontal="center" vertical="center" wrapText="1"/>
    </xf>
    <xf numFmtId="167" fontId="1" fillId="0" borderId="32" xfId="2" applyNumberFormat="1" applyFont="1" applyFill="1" applyBorder="1" applyAlignment="1">
      <alignment horizontal="right" vertical="center" wrapText="1"/>
    </xf>
    <xf numFmtId="170" fontId="10" fillId="7" borderId="34" xfId="2" applyNumberFormat="1" applyFont="1" applyFill="1" applyBorder="1" applyAlignment="1" applyProtection="1">
      <alignment horizontal="center" vertical="center"/>
      <protection locked="0"/>
    </xf>
    <xf numFmtId="44" fontId="1" fillId="0" borderId="0" xfId="2" applyFont="1" applyAlignment="1">
      <alignment horizontal="right" vertical="center"/>
    </xf>
    <xf numFmtId="44" fontId="1" fillId="0" borderId="0" xfId="2" applyFont="1" applyFill="1" applyAlignment="1">
      <alignment horizontal="right" vertical="center"/>
    </xf>
    <xf numFmtId="0" fontId="1" fillId="4" borderId="12" xfId="0" applyFont="1" applyFill="1" applyBorder="1" applyAlignment="1">
      <alignment horizontal="center" vertical="center" wrapText="1"/>
    </xf>
    <xf numFmtId="0" fontId="1" fillId="0" borderId="15" xfId="0" applyFont="1" applyFill="1" applyBorder="1" applyAlignment="1">
      <alignment horizontal="left" vertical="center" wrapText="1"/>
    </xf>
    <xf numFmtId="170" fontId="10" fillId="7" borderId="15" xfId="2" applyNumberFormat="1" applyFont="1" applyFill="1" applyBorder="1" applyAlignment="1" applyProtection="1">
      <alignment horizontal="center" vertical="center"/>
      <protection locked="0"/>
    </xf>
    <xf numFmtId="170" fontId="10" fillId="7" borderId="32" xfId="0" applyNumberFormat="1" applyFont="1" applyFill="1" applyBorder="1" applyAlignment="1">
      <alignment horizontal="center" vertical="center" wrapText="1"/>
    </xf>
    <xf numFmtId="0" fontId="1" fillId="0" borderId="0" xfId="0" applyFont="1" applyBorder="1" applyAlignment="1">
      <alignment vertical="center"/>
    </xf>
    <xf numFmtId="0" fontId="1" fillId="4" borderId="9" xfId="0" applyFont="1" applyFill="1" applyBorder="1" applyAlignment="1">
      <alignment horizontal="center" vertical="center" wrapText="1"/>
    </xf>
    <xf numFmtId="44" fontId="10" fillId="7" borderId="35" xfId="2" applyFont="1" applyFill="1" applyBorder="1" applyAlignment="1">
      <alignment horizontal="left" vertical="center"/>
    </xf>
    <xf numFmtId="171" fontId="10" fillId="7" borderId="15" xfId="2" applyNumberFormat="1" applyFont="1" applyFill="1" applyBorder="1" applyAlignment="1">
      <alignment horizontal="center" vertical="center"/>
    </xf>
    <xf numFmtId="170" fontId="10" fillId="0" borderId="0" xfId="0" applyNumberFormat="1" applyFont="1" applyFill="1"/>
    <xf numFmtId="0" fontId="1" fillId="4" borderId="12" xfId="0" applyFont="1" applyFill="1" applyBorder="1" applyAlignment="1">
      <alignment horizontal="left" vertical="center" wrapText="1"/>
    </xf>
    <xf numFmtId="44" fontId="1" fillId="0" borderId="12" xfId="2" applyFont="1" applyFill="1" applyBorder="1" applyAlignment="1">
      <alignment horizontal="left" vertical="center" wrapText="1"/>
    </xf>
    <xf numFmtId="170" fontId="10" fillId="7" borderId="15" xfId="0" applyNumberFormat="1" applyFont="1" applyFill="1" applyBorder="1" applyAlignment="1">
      <alignment horizontal="center" vertical="center" wrapText="1"/>
    </xf>
    <xf numFmtId="168" fontId="10" fillId="7" borderId="15" xfId="2" applyNumberFormat="1" applyFont="1" applyFill="1" applyBorder="1" applyAlignment="1">
      <alignment horizontal="right" vertical="center"/>
    </xf>
    <xf numFmtId="0" fontId="1" fillId="0" borderId="0" xfId="0" applyFont="1" applyFill="1"/>
    <xf numFmtId="170" fontId="1" fillId="0" borderId="0" xfId="0" applyNumberFormat="1" applyFont="1" applyFill="1"/>
    <xf numFmtId="0" fontId="7" fillId="0" borderId="0" xfId="0" applyFont="1" applyFill="1" applyAlignment="1">
      <alignment vertical="center"/>
    </xf>
    <xf numFmtId="170" fontId="36" fillId="8" borderId="15" xfId="0" applyNumberFormat="1" applyFont="1" applyFill="1" applyBorder="1" applyAlignment="1">
      <alignment horizontal="center"/>
    </xf>
    <xf numFmtId="170" fontId="36" fillId="8" borderId="12" xfId="0" applyNumberFormat="1" applyFont="1" applyFill="1" applyBorder="1" applyAlignment="1">
      <alignment horizontal="center" vertical="center" wrapText="1"/>
    </xf>
    <xf numFmtId="171" fontId="36" fillId="8" borderId="32" xfId="0" applyNumberFormat="1" applyFont="1" applyFill="1" applyBorder="1" applyAlignment="1">
      <alignment horizontal="center" vertical="center" wrapText="1"/>
    </xf>
    <xf numFmtId="9" fontId="36" fillId="8" borderId="15" xfId="5" applyFont="1" applyFill="1" applyBorder="1" applyAlignment="1">
      <alignment horizontal="center" vertical="center" wrapText="1"/>
    </xf>
    <xf numFmtId="168" fontId="36" fillId="8" borderId="32" xfId="0" applyNumberFormat="1" applyFont="1" applyFill="1" applyBorder="1" applyAlignment="1">
      <alignment horizontal="center" vertical="center" wrapText="1"/>
    </xf>
    <xf numFmtId="0" fontId="36" fillId="8" borderId="12" xfId="0" applyFont="1" applyFill="1" applyBorder="1" applyAlignment="1">
      <alignment horizontal="center" vertical="center" wrapText="1"/>
    </xf>
    <xf numFmtId="171" fontId="1" fillId="0" borderId="0" xfId="0" applyNumberFormat="1" applyFont="1" applyFill="1"/>
    <xf numFmtId="0" fontId="1" fillId="4" borderId="16" xfId="0" applyFont="1" applyFill="1" applyBorder="1" applyAlignment="1">
      <alignment horizontal="left" vertical="center" wrapText="1"/>
    </xf>
    <xf numFmtId="9" fontId="10" fillId="7" borderId="15" xfId="5" applyFont="1" applyFill="1" applyBorder="1" applyAlignment="1">
      <alignment horizontal="center" vertical="center" wrapText="1"/>
    </xf>
    <xf numFmtId="0" fontId="1" fillId="7" borderId="15" xfId="0" applyFont="1" applyFill="1" applyBorder="1" applyAlignment="1">
      <alignment horizontal="left"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167" fontId="1" fillId="0" borderId="12" xfId="2" applyNumberFormat="1" applyFont="1" applyFill="1" applyBorder="1" applyAlignment="1">
      <alignment horizontal="right" vertical="center" wrapText="1"/>
    </xf>
    <xf numFmtId="170" fontId="10" fillId="7" borderId="12" xfId="0" applyNumberFormat="1" applyFont="1" applyFill="1" applyBorder="1" applyAlignment="1">
      <alignment horizontal="center" vertical="center" wrapText="1"/>
    </xf>
    <xf numFmtId="167" fontId="1" fillId="7" borderId="12" xfId="2" applyNumberFormat="1" applyFont="1" applyFill="1" applyBorder="1" applyAlignment="1">
      <alignment horizontal="right" vertical="center" wrapText="1"/>
    </xf>
    <xf numFmtId="0" fontId="1" fillId="0" borderId="34" xfId="0" applyFont="1" applyFill="1" applyBorder="1" applyAlignment="1">
      <alignment horizontal="center" vertical="center" wrapText="1"/>
    </xf>
    <xf numFmtId="0" fontId="10" fillId="0" borderId="15" xfId="0" applyFont="1" applyFill="1" applyBorder="1" applyAlignment="1">
      <alignment horizontal="center" vertical="center" wrapText="1"/>
    </xf>
    <xf numFmtId="168" fontId="10" fillId="7" borderId="15" xfId="2" applyNumberFormat="1" applyFont="1" applyFill="1" applyBorder="1" applyAlignment="1">
      <alignment horizontal="center" vertical="center"/>
    </xf>
    <xf numFmtId="0" fontId="36" fillId="8" borderId="15" xfId="0" applyFont="1" applyFill="1" applyBorder="1" applyAlignment="1">
      <alignment horizontal="center" vertical="center" wrapText="1"/>
    </xf>
    <xf numFmtId="0" fontId="10" fillId="0" borderId="15" xfId="4" applyFont="1" applyFill="1" applyBorder="1" applyAlignment="1">
      <alignment horizontal="center" vertical="center" wrapText="1"/>
    </xf>
    <xf numFmtId="170" fontId="1" fillId="0" borderId="15" xfId="0" applyNumberFormat="1" applyFont="1" applyFill="1" applyBorder="1" applyAlignment="1">
      <alignment horizontal="center" vertical="center" wrapText="1"/>
    </xf>
    <xf numFmtId="0" fontId="1" fillId="0" borderId="15" xfId="4" applyFont="1" applyBorder="1" applyAlignment="1">
      <alignment horizontal="center" vertical="center" wrapText="1"/>
    </xf>
    <xf numFmtId="167" fontId="1" fillId="4" borderId="15" xfId="2" applyNumberFormat="1" applyFont="1" applyFill="1" applyBorder="1" applyAlignment="1">
      <alignment horizontal="right" vertical="center" wrapText="1"/>
    </xf>
    <xf numFmtId="0" fontId="1" fillId="0" borderId="0" xfId="0" applyFont="1" applyAlignment="1">
      <alignment wrapText="1"/>
    </xf>
    <xf numFmtId="0" fontId="7" fillId="0" borderId="0" xfId="0" applyFont="1" applyAlignment="1">
      <alignment vertical="center" wrapText="1"/>
    </xf>
    <xf numFmtId="0" fontId="1" fillId="0" borderId="15" xfId="4" applyFont="1" applyBorder="1" applyAlignment="1">
      <alignment horizontal="left" vertical="center" wrapText="1"/>
    </xf>
    <xf numFmtId="170" fontId="10" fillId="7" borderId="33" xfId="0" applyNumberFormat="1" applyFont="1" applyFill="1" applyBorder="1" applyAlignment="1">
      <alignment horizontal="center" vertical="center" wrapText="1"/>
    </xf>
    <xf numFmtId="171" fontId="10" fillId="7" borderId="36" xfId="0" applyNumberFormat="1" applyFont="1" applyFill="1" applyBorder="1" applyAlignment="1">
      <alignment horizontal="center" vertical="center" wrapText="1"/>
    </xf>
    <xf numFmtId="0" fontId="10" fillId="7" borderId="34" xfId="0" applyFont="1" applyFill="1" applyBorder="1" applyAlignment="1">
      <alignment horizontal="center" vertical="center" wrapText="1"/>
    </xf>
    <xf numFmtId="170" fontId="1" fillId="0" borderId="0" xfId="0" applyNumberFormat="1" applyFont="1"/>
    <xf numFmtId="0" fontId="1" fillId="0" borderId="12" xfId="0" applyFont="1" applyBorder="1" applyAlignment="1">
      <alignment horizontal="center" vertical="distributed"/>
    </xf>
    <xf numFmtId="0" fontId="1" fillId="4" borderId="9" xfId="0" applyFont="1" applyFill="1" applyBorder="1" applyAlignment="1">
      <alignment horizontal="left" vertical="center" wrapText="1"/>
    </xf>
    <xf numFmtId="0" fontId="1" fillId="0" borderId="12" xfId="4" applyFont="1" applyBorder="1" applyAlignment="1">
      <alignment horizontal="center" vertical="center" wrapText="1"/>
    </xf>
    <xf numFmtId="0" fontId="10" fillId="4" borderId="12" xfId="0" applyFont="1" applyFill="1" applyBorder="1" applyAlignment="1">
      <alignment horizontal="center" vertical="center" wrapText="1"/>
    </xf>
    <xf numFmtId="9" fontId="1" fillId="0" borderId="12" xfId="5" applyFont="1" applyFill="1" applyBorder="1" applyAlignment="1">
      <alignment horizontal="center" vertical="center" wrapText="1"/>
    </xf>
    <xf numFmtId="44" fontId="1" fillId="7" borderId="15" xfId="2" applyFont="1" applyFill="1" applyBorder="1" applyAlignment="1">
      <alignment horizontal="center" vertical="center" wrapText="1"/>
    </xf>
    <xf numFmtId="44" fontId="38" fillId="8" borderId="15" xfId="2" applyFont="1" applyFill="1" applyBorder="1" applyAlignment="1">
      <alignment horizontal="center" vertical="center" wrapText="1"/>
    </xf>
    <xf numFmtId="44" fontId="1" fillId="0" borderId="18" xfId="2" applyFont="1" applyBorder="1" applyAlignment="1">
      <alignment horizontal="center" vertical="center" wrapText="1"/>
    </xf>
    <xf numFmtId="44" fontId="1" fillId="0" borderId="15" xfId="2" applyFont="1" applyBorder="1" applyAlignment="1">
      <alignment horizontal="center" vertical="center" wrapText="1"/>
    </xf>
    <xf numFmtId="44" fontId="1" fillId="0" borderId="15" xfId="2" applyFont="1" applyBorder="1" applyAlignment="1">
      <alignment horizontal="left" vertical="center" wrapText="1"/>
    </xf>
    <xf numFmtId="0" fontId="1" fillId="0" borderId="15" xfId="2" applyNumberFormat="1" applyFont="1" applyBorder="1" applyAlignment="1">
      <alignment horizontal="center" vertical="center" wrapText="1"/>
    </xf>
    <xf numFmtId="0" fontId="1" fillId="0" borderId="15" xfId="4" applyFont="1" applyFill="1" applyBorder="1" applyAlignment="1">
      <alignment horizontal="left" vertical="center" wrapText="1"/>
    </xf>
    <xf numFmtId="44" fontId="1" fillId="0" borderId="35" xfId="2" applyFont="1" applyFill="1" applyBorder="1" applyAlignment="1">
      <alignment horizontal="center" vertical="center" wrapText="1"/>
    </xf>
    <xf numFmtId="172" fontId="1" fillId="0" borderId="15" xfId="4" applyNumberFormat="1" applyFont="1" applyBorder="1" applyAlignment="1">
      <alignment horizontal="left" vertical="center" wrapText="1"/>
    </xf>
    <xf numFmtId="0" fontId="1" fillId="0" borderId="15" xfId="0" applyFont="1" applyBorder="1" applyAlignment="1">
      <alignment horizontal="left" wrapText="1"/>
    </xf>
    <xf numFmtId="170" fontId="1" fillId="4" borderId="12" xfId="0" applyNumberFormat="1" applyFont="1" applyFill="1" applyBorder="1" applyAlignment="1">
      <alignment horizontal="center" vertical="center" wrapText="1"/>
    </xf>
    <xf numFmtId="171" fontId="10" fillId="7" borderId="15" xfId="0" applyNumberFormat="1" applyFont="1" applyFill="1" applyBorder="1" applyAlignment="1">
      <alignment horizontal="center" vertical="center" wrapText="1"/>
    </xf>
    <xf numFmtId="168" fontId="10" fillId="7" borderId="32" xfId="0" applyNumberFormat="1" applyFont="1" applyFill="1" applyBorder="1" applyAlignment="1">
      <alignment horizontal="center" vertical="center" wrapText="1"/>
    </xf>
    <xf numFmtId="44" fontId="1" fillId="7" borderId="18" xfId="2" applyFont="1" applyFill="1" applyBorder="1" applyAlignment="1">
      <alignment horizontal="left" vertical="center"/>
    </xf>
    <xf numFmtId="0" fontId="39" fillId="0" borderId="15" xfId="0" applyFont="1" applyFill="1" applyBorder="1" applyAlignment="1">
      <alignment horizontal="center" vertical="center"/>
    </xf>
    <xf numFmtId="0" fontId="39" fillId="0" borderId="15" xfId="0" applyFont="1" applyFill="1" applyBorder="1" applyAlignment="1">
      <alignment vertical="center"/>
    </xf>
    <xf numFmtId="172" fontId="1" fillId="0" borderId="15" xfId="0" applyNumberFormat="1" applyFont="1" applyBorder="1" applyAlignment="1">
      <alignment horizontal="left" vertical="center" wrapText="1"/>
    </xf>
    <xf numFmtId="44" fontId="1" fillId="0" borderId="15" xfId="2" applyFont="1" applyBorder="1" applyAlignment="1">
      <alignment horizontal="left" vertical="center"/>
    </xf>
    <xf numFmtId="44" fontId="10" fillId="7" borderId="15" xfId="2" applyFont="1" applyFill="1" applyBorder="1" applyAlignment="1">
      <alignment horizontal="right" vertical="center"/>
    </xf>
    <xf numFmtId="44" fontId="1" fillId="7" borderId="15" xfId="2" applyFont="1" applyFill="1" applyBorder="1" applyAlignment="1">
      <alignment horizontal="left" vertical="center"/>
    </xf>
    <xf numFmtId="170" fontId="36" fillId="8" borderId="32" xfId="0" applyNumberFormat="1" applyFont="1" applyFill="1" applyBorder="1" applyAlignment="1">
      <alignment horizontal="center"/>
    </xf>
    <xf numFmtId="171" fontId="36" fillId="8" borderId="15" xfId="0" applyNumberFormat="1" applyFont="1" applyFill="1" applyBorder="1" applyAlignment="1">
      <alignment horizontal="center"/>
    </xf>
    <xf numFmtId="9" fontId="36" fillId="8" borderId="32" xfId="0" applyNumberFormat="1" applyFont="1" applyFill="1" applyBorder="1" applyAlignment="1">
      <alignment horizontal="center" vertical="center" wrapText="1"/>
    </xf>
    <xf numFmtId="44" fontId="38" fillId="8" borderId="15" xfId="2" applyFont="1" applyFill="1" applyBorder="1" applyAlignment="1">
      <alignment horizontal="left" vertical="center"/>
    </xf>
    <xf numFmtId="0" fontId="1" fillId="0" borderId="37" xfId="2" applyNumberFormat="1" applyFont="1" applyBorder="1" applyAlignment="1">
      <alignment horizontal="center" vertical="center" wrapText="1"/>
    </xf>
    <xf numFmtId="44" fontId="1" fillId="0" borderId="12" xfId="2" applyFont="1" applyBorder="1" applyAlignment="1">
      <alignment horizontal="left" vertical="center" wrapText="1"/>
    </xf>
    <xf numFmtId="0" fontId="10" fillId="4" borderId="12" xfId="4" applyFont="1" applyFill="1" applyBorder="1" applyAlignment="1">
      <alignment horizontal="center" vertical="center" wrapText="1"/>
    </xf>
    <xf numFmtId="170" fontId="36" fillId="8" borderId="15" xfId="2" applyNumberFormat="1" applyFont="1" applyFill="1" applyBorder="1" applyAlignment="1" applyProtection="1">
      <alignment horizontal="center" vertical="center"/>
      <protection locked="0"/>
    </xf>
    <xf numFmtId="171" fontId="36" fillId="8" borderId="15" xfId="2" applyNumberFormat="1" applyFont="1" applyFill="1" applyBorder="1" applyAlignment="1">
      <alignment horizontal="center" vertical="center"/>
    </xf>
    <xf numFmtId="4" fontId="1" fillId="0" borderId="0" xfId="0" applyNumberFormat="1" applyFont="1" applyFill="1"/>
    <xf numFmtId="171" fontId="40" fillId="9" borderId="32" xfId="0" applyNumberFormat="1" applyFont="1" applyFill="1" applyBorder="1" applyAlignment="1">
      <alignment horizontal="center" vertical="center" wrapText="1"/>
    </xf>
    <xf numFmtId="9" fontId="41" fillId="9" borderId="15" xfId="5" applyFont="1" applyFill="1" applyBorder="1" applyAlignment="1">
      <alignment horizontal="center" vertical="center" wrapText="1"/>
    </xf>
    <xf numFmtId="168" fontId="40" fillId="9" borderId="32" xfId="0" applyNumberFormat="1" applyFont="1" applyFill="1" applyBorder="1" applyAlignment="1">
      <alignment horizontal="center" vertical="center" wrapText="1"/>
    </xf>
    <xf numFmtId="171" fontId="1" fillId="9" borderId="15" xfId="0" applyNumberFormat="1" applyFont="1" applyFill="1" applyBorder="1"/>
    <xf numFmtId="0" fontId="1" fillId="0" borderId="0" xfId="0" applyFont="1" applyFill="1" applyAlignment="1">
      <alignment horizontal="center"/>
    </xf>
    <xf numFmtId="0" fontId="1" fillId="0" borderId="0" xfId="0" applyFont="1" applyFill="1" applyAlignment="1">
      <alignment horizontal="center" vertical="center"/>
    </xf>
    <xf numFmtId="44" fontId="34" fillId="4" borderId="10" xfId="4" applyNumberFormat="1" applyFont="1" applyFill="1" applyBorder="1" applyAlignment="1">
      <alignment horizontal="center" vertical="center"/>
    </xf>
    <xf numFmtId="170" fontId="42" fillId="4" borderId="10" xfId="0" applyNumberFormat="1" applyFont="1" applyFill="1" applyBorder="1" applyAlignment="1">
      <alignment horizontal="center" vertical="center" wrapText="1"/>
    </xf>
    <xf numFmtId="3" fontId="34" fillId="0" borderId="0" xfId="0" applyNumberFormat="1" applyFont="1" applyAlignment="1">
      <alignment horizontal="center"/>
    </xf>
    <xf numFmtId="3" fontId="1" fillId="0" borderId="0" xfId="0" applyNumberFormat="1" applyFont="1" applyFill="1" applyAlignment="1">
      <alignment horizontal="center" vertical="center"/>
    </xf>
    <xf numFmtId="9" fontId="1" fillId="0" borderId="0" xfId="0" applyNumberFormat="1" applyFont="1" applyFill="1"/>
    <xf numFmtId="0" fontId="1" fillId="0" borderId="0" xfId="0" applyFont="1" applyAlignment="1">
      <alignment horizontal="center"/>
    </xf>
    <xf numFmtId="0" fontId="1" fillId="0" borderId="0" xfId="0" applyFont="1" applyAlignment="1">
      <alignment horizontal="center" vertical="center"/>
    </xf>
    <xf numFmtId="44" fontId="22" fillId="0" borderId="0" xfId="0" applyNumberFormat="1" applyFont="1" applyAlignment="1">
      <alignment horizontal="center" vertical="center"/>
    </xf>
    <xf numFmtId="44" fontId="22" fillId="0" borderId="0" xfId="0" applyNumberFormat="1" applyFont="1"/>
    <xf numFmtId="170" fontId="34" fillId="0" borderId="0" xfId="0" applyNumberFormat="1" applyFont="1" applyFill="1" applyBorder="1" applyAlignment="1">
      <alignment horizontal="center" vertical="center" wrapText="1"/>
    </xf>
    <xf numFmtId="3" fontId="1" fillId="0" borderId="0" xfId="0" applyNumberFormat="1" applyFont="1" applyAlignment="1">
      <alignment horizontal="center" vertical="center"/>
    </xf>
    <xf numFmtId="171" fontId="1" fillId="0" borderId="0" xfId="0" applyNumberFormat="1" applyFont="1"/>
    <xf numFmtId="44" fontId="1" fillId="0" borderId="0" xfId="0" applyNumberFormat="1" applyFont="1"/>
    <xf numFmtId="44" fontId="43" fillId="0" borderId="0" xfId="0" applyNumberFormat="1" applyFont="1" applyAlignment="1">
      <alignment horizontal="center" vertical="center"/>
    </xf>
    <xf numFmtId="170" fontId="44" fillId="0" borderId="0" xfId="0" applyNumberFormat="1" applyFont="1" applyFill="1" applyBorder="1" applyAlignment="1">
      <alignment horizontal="center" vertical="center" wrapText="1"/>
    </xf>
    <xf numFmtId="3" fontId="10" fillId="0" borderId="0" xfId="0" applyNumberFormat="1" applyFont="1" applyFill="1" applyAlignment="1">
      <alignment horizontal="center"/>
    </xf>
    <xf numFmtId="3" fontId="1" fillId="0" borderId="0" xfId="0" applyNumberFormat="1" applyFont="1" applyAlignment="1">
      <alignment horizontal="center"/>
    </xf>
    <xf numFmtId="9" fontId="1" fillId="0" borderId="0" xfId="0" applyNumberFormat="1" applyFont="1"/>
    <xf numFmtId="44" fontId="1" fillId="0" borderId="0" xfId="0" applyNumberFormat="1" applyFont="1" applyAlignment="1">
      <alignment horizontal="center" vertical="center"/>
    </xf>
    <xf numFmtId="173" fontId="1" fillId="0" borderId="0" xfId="0" applyNumberFormat="1" applyFont="1"/>
    <xf numFmtId="0" fontId="6" fillId="0" borderId="0" xfId="0" applyFont="1" applyBorder="1" applyAlignment="1">
      <alignment horizontal="justify" vertical="top" wrapText="1"/>
    </xf>
    <xf numFmtId="0" fontId="6" fillId="2" borderId="2" xfId="0" applyFont="1" applyFill="1" applyBorder="1" applyAlignment="1">
      <alignment horizontal="center" vertical="top"/>
    </xf>
    <xf numFmtId="0" fontId="6" fillId="2" borderId="7" xfId="0" applyFont="1" applyFill="1" applyBorder="1" applyAlignment="1">
      <alignment horizontal="center" vertical="top"/>
    </xf>
    <xf numFmtId="0" fontId="34" fillId="0" borderId="2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0" xfId="0" applyFont="1" applyFill="1" applyBorder="1" applyAlignment="1">
      <alignment horizontal="center" vertical="center" wrapText="1"/>
    </xf>
    <xf numFmtId="0" fontId="46" fillId="0" borderId="3" xfId="0" applyFont="1" applyBorder="1" applyAlignment="1">
      <alignment horizontal="justify" vertical="center" wrapText="1"/>
    </xf>
    <xf numFmtId="0" fontId="46" fillId="0" borderId="5" xfId="0" applyFont="1" applyBorder="1" applyAlignment="1">
      <alignment horizontal="justify" vertical="center" wrapText="1"/>
    </xf>
    <xf numFmtId="0" fontId="46" fillId="0" borderId="8" xfId="0" applyFont="1" applyBorder="1" applyAlignment="1">
      <alignment horizontal="justify" vertical="center" wrapText="1"/>
    </xf>
    <xf numFmtId="0" fontId="46" fillId="0" borderId="5" xfId="0" applyFont="1" applyFill="1" applyBorder="1" applyAlignment="1">
      <alignment horizontal="justify" vertical="center" wrapText="1"/>
    </xf>
    <xf numFmtId="0" fontId="46" fillId="0" borderId="0" xfId="0" applyFont="1" applyBorder="1" applyAlignment="1">
      <alignment horizontal="justify" vertical="center" wrapText="1"/>
    </xf>
    <xf numFmtId="0" fontId="1" fillId="0" borderId="12" xfId="0" applyFont="1" applyBorder="1" applyAlignment="1">
      <alignment horizontal="left" vertical="center" wrapText="1"/>
    </xf>
    <xf numFmtId="0" fontId="0" fillId="0" borderId="15" xfId="0" applyBorder="1" applyAlignment="1">
      <alignment horizontal="left"/>
    </xf>
    <xf numFmtId="0" fontId="0" fillId="0" borderId="0" xfId="0" applyAlignment="1">
      <alignment horizontal="right"/>
    </xf>
    <xf numFmtId="3" fontId="1" fillId="0" borderId="0" xfId="0" applyNumberFormat="1" applyFont="1" applyAlignment="1">
      <alignment horizontal="right"/>
    </xf>
    <xf numFmtId="0" fontId="10" fillId="0" borderId="0" xfId="0" applyFont="1" applyFill="1"/>
    <xf numFmtId="9" fontId="1" fillId="0" borderId="0" xfId="2" applyNumberFormat="1" applyFont="1" applyBorder="1" applyAlignment="1">
      <alignment horizontal="center" vertical="center"/>
    </xf>
    <xf numFmtId="168" fontId="10" fillId="0" borderId="0" xfId="0" applyNumberFormat="1" applyFont="1" applyBorder="1" applyAlignment="1">
      <alignment horizontal="right"/>
    </xf>
    <xf numFmtId="44" fontId="10" fillId="0" borderId="0" xfId="0" applyNumberFormat="1" applyFont="1" applyBorder="1" applyAlignment="1">
      <alignment horizontal="right"/>
    </xf>
    <xf numFmtId="9" fontId="1" fillId="0" borderId="40" xfId="2" applyNumberFormat="1" applyFont="1" applyBorder="1" applyAlignment="1">
      <alignment horizontal="center" vertical="center"/>
    </xf>
    <xf numFmtId="9" fontId="1" fillId="0" borderId="15" xfId="2" applyNumberFormat="1" applyFont="1" applyBorder="1" applyAlignment="1">
      <alignment horizontal="center" vertical="center"/>
    </xf>
    <xf numFmtId="4" fontId="10" fillId="0" borderId="16" xfId="2" applyNumberFormat="1" applyFont="1" applyFill="1" applyBorder="1" applyAlignment="1">
      <alignment horizontal="right" vertical="center" wrapText="1"/>
    </xf>
    <xf numFmtId="44" fontId="10" fillId="0" borderId="16" xfId="2" applyNumberFormat="1" applyFont="1" applyFill="1" applyBorder="1" applyAlignment="1">
      <alignment horizontal="right" vertical="center" wrapText="1"/>
    </xf>
    <xf numFmtId="9" fontId="1" fillId="4" borderId="34" xfId="2" applyNumberFormat="1" applyFont="1" applyFill="1" applyBorder="1" applyAlignment="1">
      <alignment horizontal="center" vertical="center"/>
    </xf>
    <xf numFmtId="168" fontId="10" fillId="4" borderId="34" xfId="2" applyNumberFormat="1" applyFont="1" applyFill="1" applyBorder="1" applyAlignment="1">
      <alignment horizontal="right" vertical="center"/>
    </xf>
    <xf numFmtId="44" fontId="10" fillId="4" borderId="34" xfId="2" applyNumberFormat="1" applyFont="1" applyFill="1" applyBorder="1" applyAlignment="1">
      <alignment horizontal="right" vertical="center"/>
    </xf>
    <xf numFmtId="9" fontId="1" fillId="4" borderId="15" xfId="2" applyNumberFormat="1" applyFont="1" applyFill="1" applyBorder="1" applyAlignment="1">
      <alignment horizontal="center" vertical="center"/>
    </xf>
    <xf numFmtId="44" fontId="1" fillId="4" borderId="15" xfId="2" applyNumberFormat="1" applyFont="1" applyFill="1" applyBorder="1" applyAlignment="1">
      <alignment horizontal="right" vertical="center" wrapText="1"/>
    </xf>
    <xf numFmtId="44" fontId="1" fillId="0" borderId="18" xfId="2" applyFont="1" applyBorder="1" applyAlignment="1">
      <alignment horizontal="left" vertical="center" wrapText="1"/>
    </xf>
    <xf numFmtId="44" fontId="1" fillId="0" borderId="18" xfId="2" applyFont="1" applyFill="1" applyBorder="1" applyAlignment="1">
      <alignment horizontal="left" vertical="center" wrapText="1"/>
    </xf>
    <xf numFmtId="0" fontId="1" fillId="0" borderId="0" xfId="0" applyFont="1" applyBorder="1" applyAlignment="1">
      <alignment horizontal="left" vertical="center" wrapText="1"/>
    </xf>
    <xf numFmtId="9" fontId="10" fillId="5" borderId="15" xfId="0" applyNumberFormat="1" applyFont="1" applyFill="1" applyBorder="1" applyAlignment="1">
      <alignment horizontal="center" vertical="center" wrapText="1"/>
    </xf>
    <xf numFmtId="3" fontId="10" fillId="5" borderId="15" xfId="0" applyNumberFormat="1" applyFont="1" applyFill="1" applyBorder="1" applyAlignment="1">
      <alignment horizontal="center" vertical="center" wrapText="1"/>
    </xf>
    <xf numFmtId="44" fontId="10" fillId="5" borderId="15" xfId="0" applyNumberFormat="1" applyFont="1" applyFill="1" applyBorder="1" applyAlignment="1">
      <alignment horizontal="center" vertical="center" wrapText="1"/>
    </xf>
    <xf numFmtId="0" fontId="10" fillId="0" borderId="34" xfId="0" applyFont="1" applyBorder="1" applyAlignment="1">
      <alignment vertical="center"/>
    </xf>
    <xf numFmtId="9" fontId="1" fillId="0" borderId="12" xfId="2" applyNumberFormat="1" applyFont="1" applyBorder="1" applyAlignment="1">
      <alignment horizontal="center" vertical="center"/>
    </xf>
    <xf numFmtId="44" fontId="52" fillId="0" borderId="40" xfId="2" applyNumberFormat="1" applyFont="1" applyFill="1" applyBorder="1" applyAlignment="1">
      <alignment horizontal="right" vertical="center" wrapText="1"/>
    </xf>
    <xf numFmtId="167" fontId="51" fillId="0" borderId="40" xfId="2" applyNumberFormat="1" applyFont="1" applyFill="1" applyBorder="1" applyAlignment="1">
      <alignment horizontal="right" vertical="center" wrapText="1"/>
    </xf>
    <xf numFmtId="44" fontId="53" fillId="0" borderId="15" xfId="2" applyNumberFormat="1" applyFont="1" applyFill="1" applyBorder="1" applyAlignment="1">
      <alignment horizontal="right" vertical="center" wrapText="1"/>
    </xf>
    <xf numFmtId="4" fontId="53" fillId="0" borderId="15" xfId="2" applyNumberFormat="1" applyFont="1" applyFill="1" applyBorder="1" applyAlignment="1">
      <alignment horizontal="right" vertical="center" wrapText="1"/>
    </xf>
    <xf numFmtId="174" fontId="1" fillId="0" borderId="18" xfId="6" applyNumberFormat="1" applyFont="1" applyBorder="1" applyAlignment="1">
      <alignment horizontal="center" vertical="center" wrapText="1"/>
    </xf>
    <xf numFmtId="170" fontId="54" fillId="0" borderId="12" xfId="0" applyNumberFormat="1" applyFont="1" applyFill="1" applyBorder="1" applyAlignment="1">
      <alignment horizontal="center" vertical="center" wrapText="1"/>
    </xf>
    <xf numFmtId="173" fontId="54" fillId="0" borderId="12" xfId="0" applyNumberFormat="1" applyFont="1" applyFill="1" applyBorder="1" applyAlignment="1">
      <alignment horizontal="center" vertical="center" wrapText="1"/>
    </xf>
    <xf numFmtId="173" fontId="1" fillId="0" borderId="12" xfId="0" applyNumberFormat="1" applyFont="1" applyFill="1" applyBorder="1" applyAlignment="1">
      <alignment horizontal="center" vertical="center" wrapText="1"/>
    </xf>
    <xf numFmtId="173" fontId="1" fillId="0" borderId="15" xfId="0" applyNumberFormat="1" applyFont="1" applyFill="1" applyBorder="1" applyAlignment="1">
      <alignment horizontal="center" vertical="center" wrapText="1"/>
    </xf>
    <xf numFmtId="170" fontId="54" fillId="0" borderId="0" xfId="0" applyNumberFormat="1" applyFont="1" applyAlignment="1">
      <alignment wrapText="1"/>
    </xf>
    <xf numFmtId="173" fontId="54" fillId="0" borderId="15" xfId="5" applyNumberFormat="1" applyFont="1" applyFill="1" applyBorder="1" applyAlignment="1">
      <alignment horizontal="center" vertical="center" wrapText="1"/>
    </xf>
    <xf numFmtId="0" fontId="22" fillId="0" borderId="49" xfId="0" applyFont="1" applyBorder="1" applyAlignment="1">
      <alignment horizontal="justify" vertical="center" wrapText="1"/>
    </xf>
    <xf numFmtId="0" fontId="22" fillId="0" borderId="49" xfId="0" applyFont="1" applyBorder="1" applyAlignment="1">
      <alignment horizontal="left" vertical="center" wrapText="1"/>
    </xf>
    <xf numFmtId="0" fontId="22" fillId="0" borderId="49" xfId="0" applyFont="1" applyBorder="1" applyAlignment="1">
      <alignment horizontal="center" vertical="center" wrapText="1"/>
    </xf>
    <xf numFmtId="0" fontId="10" fillId="0" borderId="15" xfId="0" applyFont="1" applyFill="1" applyBorder="1" applyAlignment="1">
      <alignment horizontal="center" vertical="center" wrapText="1"/>
    </xf>
    <xf numFmtId="0" fontId="33" fillId="0" borderId="15" xfId="0" applyFont="1" applyBorder="1" applyAlignment="1">
      <alignment vertical="center" wrapText="1"/>
    </xf>
    <xf numFmtId="0" fontId="33" fillId="0" borderId="15" xfId="0" applyFont="1" applyBorder="1" applyAlignment="1">
      <alignment horizontal="left" vertical="center" wrapText="1"/>
    </xf>
    <xf numFmtId="0" fontId="33" fillId="0" borderId="15" xfId="0" applyFont="1" applyBorder="1" applyAlignment="1">
      <alignment horizontal="center" vertical="center" wrapText="1"/>
    </xf>
    <xf numFmtId="3" fontId="33" fillId="0" borderId="15" xfId="0" applyNumberFormat="1" applyFont="1" applyBorder="1" applyAlignment="1">
      <alignment horizontal="center" vertical="center" wrapText="1"/>
    </xf>
    <xf numFmtId="0" fontId="33" fillId="0" borderId="54" xfId="0" applyFont="1" applyBorder="1" applyAlignment="1">
      <alignment vertical="center" wrapText="1"/>
    </xf>
    <xf numFmtId="0" fontId="32" fillId="0" borderId="53" xfId="0" applyFont="1" applyBorder="1" applyAlignment="1">
      <alignment horizontal="left" vertical="center" wrapText="1"/>
    </xf>
    <xf numFmtId="0" fontId="32" fillId="0" borderId="53" xfId="0" applyFont="1" applyBorder="1" applyAlignment="1">
      <alignment vertical="center" wrapText="1"/>
    </xf>
    <xf numFmtId="0" fontId="33" fillId="0" borderId="54" xfId="0" applyFont="1" applyBorder="1" applyAlignment="1">
      <alignment horizontal="left" vertical="center" wrapText="1"/>
    </xf>
    <xf numFmtId="0" fontId="33" fillId="0" borderId="56" xfId="0" applyFont="1" applyBorder="1" applyAlignment="1">
      <alignment vertical="center" wrapText="1"/>
    </xf>
    <xf numFmtId="0" fontId="33" fillId="0" borderId="56" xfId="0" applyFont="1" applyBorder="1" applyAlignment="1">
      <alignment horizontal="center" vertical="center" wrapText="1"/>
    </xf>
    <xf numFmtId="0" fontId="33" fillId="0" borderId="57" xfId="0" applyFont="1" applyBorder="1" applyAlignment="1">
      <alignment vertical="center" wrapText="1"/>
    </xf>
    <xf numFmtId="0" fontId="1" fillId="0" borderId="0" xfId="0" applyFont="1" applyBorder="1"/>
    <xf numFmtId="46" fontId="33" fillId="0" borderId="54" xfId="0" applyNumberFormat="1" applyFont="1" applyBorder="1" applyAlignment="1">
      <alignment horizontal="left" vertical="center" wrapText="1"/>
    </xf>
    <xf numFmtId="0" fontId="33" fillId="0" borderId="15" xfId="0" applyFont="1" applyFill="1" applyBorder="1" applyAlignment="1">
      <alignment horizontal="center" vertical="center" wrapText="1"/>
    </xf>
    <xf numFmtId="0" fontId="55" fillId="0" borderId="15" xfId="0" applyFont="1" applyFill="1" applyBorder="1" applyAlignment="1">
      <alignment horizontal="center" vertical="center" wrapText="1"/>
    </xf>
    <xf numFmtId="9" fontId="33" fillId="0" borderId="15" xfId="0" applyNumberFormat="1" applyFont="1" applyBorder="1" applyAlignment="1">
      <alignment horizontal="center" vertical="center" wrapText="1"/>
    </xf>
    <xf numFmtId="9" fontId="33" fillId="0" borderId="15" xfId="0" applyNumberFormat="1" applyFont="1" applyFill="1" applyBorder="1" applyAlignment="1">
      <alignment horizontal="center" vertical="center" wrapText="1"/>
    </xf>
    <xf numFmtId="9" fontId="55" fillId="0" borderId="15" xfId="6" applyNumberFormat="1" applyFont="1" applyFill="1" applyBorder="1" applyAlignment="1">
      <alignment horizontal="center" vertical="center" wrapText="1"/>
    </xf>
    <xf numFmtId="0" fontId="55" fillId="0" borderId="15" xfId="0" applyFont="1" applyBorder="1" applyAlignment="1">
      <alignment horizontal="center" vertical="center" wrapText="1"/>
    </xf>
    <xf numFmtId="3" fontId="55" fillId="0" borderId="15" xfId="0" applyNumberFormat="1" applyFont="1" applyBorder="1" applyAlignment="1">
      <alignment horizontal="center" vertical="center" wrapText="1"/>
    </xf>
    <xf numFmtId="9" fontId="55" fillId="0" borderId="15" xfId="0" applyNumberFormat="1" applyFont="1" applyBorder="1" applyAlignment="1">
      <alignment horizontal="center" vertical="center" wrapText="1"/>
    </xf>
    <xf numFmtId="0" fontId="55" fillId="0" borderId="56" xfId="0" applyFont="1" applyBorder="1" applyAlignment="1">
      <alignment horizontal="center" vertical="center" wrapText="1"/>
    </xf>
    <xf numFmtId="9" fontId="33" fillId="0" borderId="15" xfId="7" applyFont="1" applyBorder="1" applyAlignment="1">
      <alignment horizontal="center" vertical="center" wrapText="1"/>
    </xf>
    <xf numFmtId="0" fontId="34" fillId="0" borderId="20"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0" xfId="0" applyFont="1" applyBorder="1" applyAlignment="1">
      <alignment horizontal="left" vertical="center" wrapText="1"/>
    </xf>
    <xf numFmtId="0" fontId="12" fillId="0" borderId="4" xfId="0" applyFont="1" applyFill="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29" xfId="0" applyFont="1" applyFill="1" applyBorder="1" applyAlignment="1">
      <alignment horizontal="left" vertical="center"/>
    </xf>
    <xf numFmtId="0" fontId="12" fillId="5" borderId="30" xfId="0" applyFont="1" applyFill="1" applyBorder="1" applyAlignment="1">
      <alignment vertical="center"/>
    </xf>
    <xf numFmtId="0" fontId="12" fillId="5" borderId="31" xfId="0" applyFont="1" applyFill="1" applyBorder="1" applyAlignment="1">
      <alignment vertical="center"/>
    </xf>
    <xf numFmtId="0" fontId="17" fillId="0" borderId="4" xfId="0" applyFont="1" applyFill="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7" fillId="0" borderId="4" xfId="0" applyFont="1" applyFill="1" applyBorder="1" applyAlignment="1">
      <alignment vertical="center" wrapText="1"/>
    </xf>
    <xf numFmtId="0" fontId="12" fillId="0" borderId="0" xfId="0" applyFont="1" applyAlignment="1">
      <alignment vertical="center" wrapText="1"/>
    </xf>
    <xf numFmtId="0" fontId="10" fillId="5" borderId="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5" xfId="0" applyFont="1" applyFill="1" applyBorder="1" applyAlignment="1">
      <alignment horizontal="center" vertical="center"/>
    </xf>
    <xf numFmtId="0" fontId="12" fillId="0" borderId="1" xfId="0" applyFont="1" applyFill="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8" fillId="0" borderId="4" xfId="0" applyFont="1" applyFill="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10" fillId="5" borderId="1" xfId="0" applyFont="1" applyFill="1" applyBorder="1" applyAlignment="1">
      <alignment vertical="center"/>
    </xf>
    <xf numFmtId="0" fontId="10" fillId="5" borderId="2" xfId="0" applyFont="1" applyFill="1" applyBorder="1" applyAlignment="1">
      <alignment vertical="center"/>
    </xf>
    <xf numFmtId="0" fontId="10" fillId="5" borderId="3" xfId="0" applyFont="1" applyFill="1" applyBorder="1" applyAlignment="1">
      <alignment vertical="center"/>
    </xf>
    <xf numFmtId="0" fontId="10" fillId="0" borderId="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9" fillId="5" borderId="1" xfId="0" applyFont="1" applyFill="1" applyBorder="1" applyAlignment="1">
      <alignment horizontal="center"/>
    </xf>
    <xf numFmtId="0" fontId="9" fillId="5" borderId="2" xfId="0" applyFont="1" applyFill="1" applyBorder="1" applyAlignment="1">
      <alignment horizontal="center"/>
    </xf>
    <xf numFmtId="0" fontId="9" fillId="5" borderId="3" xfId="0" applyFont="1" applyFill="1" applyBorder="1" applyAlignment="1">
      <alignment horizontal="center"/>
    </xf>
    <xf numFmtId="0" fontId="8" fillId="5" borderId="29" xfId="0" applyFont="1" applyFill="1" applyBorder="1" applyAlignment="1">
      <alignment horizontal="center"/>
    </xf>
    <xf numFmtId="0" fontId="8" fillId="5" borderId="30" xfId="0" applyFont="1" applyFill="1" applyBorder="1" applyAlignment="1">
      <alignment horizontal="center"/>
    </xf>
    <xf numFmtId="0" fontId="8" fillId="5" borderId="31" xfId="0" applyFont="1" applyFill="1" applyBorder="1" applyAlignment="1">
      <alignment horizontal="center"/>
    </xf>
    <xf numFmtId="0" fontId="6" fillId="0" borderId="0" xfId="0" applyFont="1" applyBorder="1" applyAlignment="1">
      <alignment horizontal="justify" vertical="top" wrapText="1"/>
    </xf>
    <xf numFmtId="0" fontId="6" fillId="5" borderId="6" xfId="0" applyFont="1" applyFill="1" applyBorder="1" applyAlignment="1">
      <alignment horizontal="center" vertical="top"/>
    </xf>
    <xf numFmtId="0" fontId="6" fillId="5" borderId="7" xfId="0" applyFont="1" applyFill="1" applyBorder="1" applyAlignment="1">
      <alignment horizontal="center" vertical="top"/>
    </xf>
    <xf numFmtId="0" fontId="6" fillId="5" borderId="8" xfId="0" applyFont="1" applyFill="1" applyBorder="1" applyAlignment="1">
      <alignment horizontal="center" vertical="top"/>
    </xf>
    <xf numFmtId="0" fontId="4" fillId="0" borderId="32"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32"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xf>
    <xf numFmtId="166" fontId="4" fillId="0" borderId="32" xfId="0" applyNumberFormat="1" applyFont="1" applyFill="1" applyBorder="1" applyAlignment="1">
      <alignment horizontal="center"/>
    </xf>
    <xf numFmtId="166" fontId="0" fillId="0" borderId="18" xfId="0" applyNumberFormat="1" applyBorder="1" applyAlignment="1">
      <alignment horizontal="center"/>
    </xf>
    <xf numFmtId="166" fontId="4" fillId="0" borderId="15" xfId="0" applyNumberFormat="1" applyFont="1" applyBorder="1" applyAlignment="1">
      <alignment horizontal="center"/>
    </xf>
    <xf numFmtId="166" fontId="0" fillId="0" borderId="15" xfId="0" applyNumberFormat="1" applyBorder="1" applyAlignment="1">
      <alignment horizontal="center"/>
    </xf>
    <xf numFmtId="0" fontId="56" fillId="0" borderId="0" xfId="3" applyFont="1" applyAlignment="1" applyProtection="1">
      <alignment horizontal="left" vertical="center" wrapText="1"/>
    </xf>
    <xf numFmtId="0" fontId="10" fillId="0" borderId="52"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32" fillId="0" borderId="53" xfId="0" applyFont="1" applyBorder="1" applyAlignment="1">
      <alignment horizontal="left" vertical="center" wrapText="1"/>
    </xf>
    <xf numFmtId="0" fontId="32" fillId="0" borderId="53" xfId="0" applyFont="1" applyBorder="1" applyAlignment="1">
      <alignment horizontal="center" vertical="center" wrapText="1"/>
    </xf>
    <xf numFmtId="0" fontId="32" fillId="0" borderId="55" xfId="0" applyFont="1" applyBorder="1" applyAlignment="1">
      <alignment horizontal="center" vertical="center" wrapText="1"/>
    </xf>
    <xf numFmtId="0" fontId="33" fillId="0" borderId="53" xfId="0" applyFont="1" applyBorder="1" applyAlignment="1">
      <alignment horizontal="left" vertical="center" wrapText="1"/>
    </xf>
    <xf numFmtId="0" fontId="10" fillId="0" borderId="29"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0" fillId="0" borderId="30"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22" fillId="0" borderId="20" xfId="0" applyFont="1" applyBorder="1" applyAlignment="1">
      <alignment horizontal="left" vertical="center" wrapText="1"/>
    </xf>
    <xf numFmtId="0" fontId="22" fillId="0" borderId="22" xfId="0" applyFont="1" applyBorder="1" applyAlignment="1">
      <alignment horizontal="left" vertical="center" wrapText="1"/>
    </xf>
    <xf numFmtId="0" fontId="10" fillId="0" borderId="39" xfId="0" applyFont="1" applyBorder="1" applyAlignment="1">
      <alignment horizontal="right"/>
    </xf>
    <xf numFmtId="44" fontId="1" fillId="0" borderId="12" xfId="2" applyFont="1" applyBorder="1" applyAlignment="1">
      <alignment horizontal="center" vertical="center" wrapText="1"/>
    </xf>
    <xf numFmtId="44" fontId="1" fillId="0" borderId="16" xfId="2" applyFont="1" applyBorder="1" applyAlignment="1">
      <alignment horizontal="center" vertical="center" wrapText="1"/>
    </xf>
    <xf numFmtId="44" fontId="1" fillId="0" borderId="34" xfId="2" applyFont="1" applyBorder="1" applyAlignment="1">
      <alignment horizontal="center" vertical="center" wrapText="1"/>
    </xf>
    <xf numFmtId="44" fontId="10" fillId="0" borderId="48" xfId="2" applyFont="1" applyBorder="1" applyAlignment="1">
      <alignment horizontal="center" vertical="center"/>
    </xf>
    <xf numFmtId="44" fontId="10" fillId="0" borderId="47" xfId="2" applyFont="1" applyBorder="1" applyAlignment="1">
      <alignment horizontal="center" vertical="center"/>
    </xf>
    <xf numFmtId="44" fontId="10" fillId="0" borderId="46" xfId="2" applyFont="1" applyBorder="1" applyAlignment="1">
      <alignment horizontal="center" vertical="center"/>
    </xf>
    <xf numFmtId="44" fontId="10" fillId="0" borderId="45" xfId="2" applyFont="1" applyBorder="1" applyAlignment="1">
      <alignment horizontal="center" vertical="center"/>
    </xf>
    <xf numFmtId="44" fontId="10" fillId="0" borderId="44" xfId="2" applyFont="1" applyBorder="1" applyAlignment="1">
      <alignment horizontal="center" vertical="center"/>
    </xf>
    <xf numFmtId="44" fontId="10" fillId="0" borderId="43" xfId="2" applyFont="1" applyBorder="1" applyAlignment="1">
      <alignment horizontal="center" vertical="center"/>
    </xf>
    <xf numFmtId="44" fontId="53" fillId="0" borderId="19" xfId="2" applyFont="1" applyBorder="1" applyAlignment="1">
      <alignment horizontal="right" vertical="center" wrapText="1"/>
    </xf>
    <xf numFmtId="44" fontId="53" fillId="0" borderId="18" xfId="2" applyFont="1" applyBorder="1" applyAlignment="1">
      <alignment horizontal="right" vertical="center" wrapText="1"/>
    </xf>
    <xf numFmtId="44" fontId="51" fillId="0" borderId="42" xfId="2" applyFont="1" applyBorder="1" applyAlignment="1">
      <alignment horizontal="right" vertical="center" wrapText="1"/>
    </xf>
    <xf numFmtId="44" fontId="51" fillId="0" borderId="41" xfId="2" applyFont="1" applyBorder="1" applyAlignment="1">
      <alignment horizontal="right" vertical="center" wrapText="1"/>
    </xf>
    <xf numFmtId="0" fontId="1" fillId="0" borderId="0" xfId="0" applyFont="1" applyAlignment="1">
      <alignment horizontal="left"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 fillId="0" borderId="12" xfId="4" applyFont="1" applyFill="1" applyBorder="1" applyAlignment="1">
      <alignment horizontal="center" vertical="center" wrapText="1"/>
    </xf>
    <xf numFmtId="0" fontId="1" fillId="0" borderId="34" xfId="4" applyFont="1" applyFill="1" applyBorder="1" applyAlignment="1">
      <alignment horizontal="center" vertical="center" wrapText="1"/>
    </xf>
    <xf numFmtId="0" fontId="35" fillId="4" borderId="19" xfId="0" applyFont="1" applyFill="1" applyBorder="1" applyAlignment="1">
      <alignment horizontal="left" wrapText="1"/>
    </xf>
    <xf numFmtId="0" fontId="35" fillId="0" borderId="0" xfId="0" applyFont="1" applyAlignment="1">
      <alignment horizontal="center" vertical="center" wrapText="1"/>
    </xf>
    <xf numFmtId="0" fontId="35" fillId="0" borderId="33"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12" xfId="0" applyFont="1" applyFill="1" applyBorder="1" applyAlignment="1">
      <alignment horizontal="center" vertical="center" wrapText="1"/>
    </xf>
    <xf numFmtId="44" fontId="10" fillId="7" borderId="32" xfId="2" applyFont="1" applyFill="1" applyBorder="1" applyAlignment="1">
      <alignment horizontal="left" vertical="center"/>
    </xf>
    <xf numFmtId="44" fontId="10" fillId="7" borderId="19" xfId="2" applyFont="1" applyFill="1" applyBorder="1" applyAlignment="1">
      <alignment horizontal="left" vertical="center"/>
    </xf>
    <xf numFmtId="44" fontId="10" fillId="7" borderId="18" xfId="2" applyFont="1" applyFill="1" applyBorder="1" applyAlignment="1">
      <alignment horizontal="left" vertical="center"/>
    </xf>
    <xf numFmtId="0" fontId="36" fillId="8" borderId="32" xfId="0" applyFont="1" applyFill="1" applyBorder="1" applyAlignment="1">
      <alignment horizontal="left"/>
    </xf>
    <xf numFmtId="0" fontId="36" fillId="8" borderId="19" xfId="0" applyFont="1" applyFill="1" applyBorder="1" applyAlignment="1">
      <alignment horizontal="left"/>
    </xf>
    <xf numFmtId="0" fontId="36" fillId="8" borderId="18" xfId="0" applyFont="1" applyFill="1" applyBorder="1" applyAlignment="1">
      <alignment horizontal="left"/>
    </xf>
    <xf numFmtId="170" fontId="1" fillId="0" borderId="12" xfId="0" applyNumberFormat="1" applyFont="1" applyFill="1" applyBorder="1" applyAlignment="1">
      <alignment horizontal="center" vertical="center" wrapText="1"/>
    </xf>
    <xf numFmtId="170" fontId="1" fillId="0" borderId="34" xfId="0" applyNumberFormat="1" applyFont="1" applyFill="1" applyBorder="1" applyAlignment="1">
      <alignment horizontal="center" vertical="center" wrapText="1"/>
    </xf>
    <xf numFmtId="170" fontId="54" fillId="0" borderId="12" xfId="5" applyNumberFormat="1" applyFont="1" applyFill="1" applyBorder="1" applyAlignment="1">
      <alignment horizontal="center" vertical="center" wrapText="1"/>
    </xf>
    <xf numFmtId="9" fontId="54" fillId="0" borderId="34" xfId="5" applyFont="1" applyFill="1" applyBorder="1" applyAlignment="1">
      <alignment horizontal="center" vertical="center" wrapText="1"/>
    </xf>
    <xf numFmtId="0" fontId="10" fillId="7" borderId="32" xfId="4" applyFont="1" applyFill="1" applyBorder="1" applyAlignment="1">
      <alignment horizontal="left" vertical="center" wrapText="1"/>
    </xf>
    <xf numFmtId="0" fontId="10" fillId="7" borderId="19" xfId="4" applyFont="1" applyFill="1" applyBorder="1" applyAlignment="1">
      <alignment horizontal="left" vertical="center" wrapText="1"/>
    </xf>
    <xf numFmtId="0" fontId="10" fillId="7" borderId="18" xfId="4" applyFont="1" applyFill="1" applyBorder="1" applyAlignment="1">
      <alignment horizontal="left" vertical="center" wrapText="1"/>
    </xf>
    <xf numFmtId="0" fontId="1" fillId="0" borderId="15" xfId="4" applyFont="1" applyBorder="1" applyAlignment="1">
      <alignment horizontal="center" vertical="center" wrapText="1"/>
    </xf>
    <xf numFmtId="0" fontId="1" fillId="0" borderId="16"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6" xfId="0" applyFont="1" applyBorder="1" applyAlignment="1">
      <alignment horizontal="left" vertical="center" wrapText="1"/>
    </xf>
    <xf numFmtId="0" fontId="1" fillId="0" borderId="34" xfId="0" applyFont="1" applyBorder="1" applyAlignment="1">
      <alignment horizontal="left" vertical="center" wrapText="1"/>
    </xf>
    <xf numFmtId="0" fontId="1" fillId="4" borderId="12" xfId="4" applyFont="1" applyFill="1" applyBorder="1" applyAlignment="1">
      <alignment horizontal="center" vertical="center" wrapText="1"/>
    </xf>
    <xf numFmtId="0" fontId="1" fillId="4" borderId="34" xfId="4" applyFont="1" applyFill="1" applyBorder="1" applyAlignment="1">
      <alignment horizontal="center" vertical="center" wrapText="1"/>
    </xf>
    <xf numFmtId="44" fontId="1" fillId="0" borderId="37"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5" xfId="2" applyFont="1" applyBorder="1" applyAlignment="1">
      <alignment horizontal="center" vertical="center" wrapText="1"/>
    </xf>
    <xf numFmtId="44" fontId="1" fillId="0" borderId="15" xfId="2" applyFont="1" applyBorder="1" applyAlignment="1">
      <alignment horizontal="left" vertical="center" wrapText="1"/>
    </xf>
    <xf numFmtId="44" fontId="1" fillId="0" borderId="12" xfId="2" applyFont="1" applyBorder="1" applyAlignment="1">
      <alignment horizontal="left" vertical="center" wrapText="1"/>
    </xf>
    <xf numFmtId="44" fontId="1" fillId="0" borderId="16" xfId="2" applyFont="1" applyBorder="1" applyAlignment="1">
      <alignment horizontal="left" vertical="center" wrapText="1"/>
    </xf>
    <xf numFmtId="0" fontId="1" fillId="0" borderId="12" xfId="0" applyFont="1" applyBorder="1" applyAlignment="1">
      <alignment horizontal="left" vertical="center" wrapText="1"/>
    </xf>
    <xf numFmtId="0" fontId="40" fillId="9" borderId="15" xfId="0" applyFont="1" applyFill="1" applyBorder="1" applyAlignment="1">
      <alignment horizontal="right"/>
    </xf>
    <xf numFmtId="0" fontId="40" fillId="9" borderId="12" xfId="0" applyFont="1" applyFill="1" applyBorder="1" applyAlignment="1">
      <alignment horizontal="right"/>
    </xf>
    <xf numFmtId="44" fontId="10" fillId="7" borderId="15" xfId="2" applyFont="1" applyFill="1" applyBorder="1" applyAlignment="1">
      <alignment horizontal="left" vertical="center"/>
    </xf>
    <xf numFmtId="0" fontId="36" fillId="8" borderId="15" xfId="0" applyFont="1" applyFill="1" applyBorder="1" applyAlignment="1">
      <alignment horizontal="left"/>
    </xf>
    <xf numFmtId="44" fontId="1" fillId="0" borderId="15" xfId="2" applyFont="1" applyBorder="1" applyAlignment="1">
      <alignment horizontal="center" vertical="center" wrapText="1"/>
    </xf>
    <xf numFmtId="44" fontId="1" fillId="0" borderId="34" xfId="2" applyFont="1" applyBorder="1" applyAlignment="1">
      <alignment horizontal="left" vertical="center" wrapText="1"/>
    </xf>
    <xf numFmtId="0" fontId="12" fillId="0" borderId="0" xfId="0" applyFont="1" applyFill="1" applyBorder="1" applyAlignment="1">
      <alignment horizontal="left" vertical="top" wrapText="1"/>
    </xf>
    <xf numFmtId="0" fontId="10" fillId="5" borderId="15" xfId="0" applyFont="1" applyFill="1" applyBorder="1" applyAlignment="1">
      <alignment horizontal="left" vertical="top" wrapText="1"/>
    </xf>
    <xf numFmtId="0" fontId="1" fillId="2" borderId="32"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0" borderId="11" xfId="0" applyFont="1" applyFill="1" applyBorder="1" applyAlignment="1">
      <alignment horizontal="left" vertical="top" wrapText="1"/>
    </xf>
    <xf numFmtId="0" fontId="47" fillId="0" borderId="20"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8" fillId="0" borderId="20" xfId="0" applyFont="1" applyBorder="1" applyAlignment="1">
      <alignment horizontal="left" vertical="center" wrapText="1"/>
    </xf>
    <xf numFmtId="0" fontId="48" fillId="0" borderId="21" xfId="0" applyFont="1" applyBorder="1" applyAlignment="1">
      <alignment horizontal="left" vertical="center" wrapText="1"/>
    </xf>
    <xf numFmtId="0" fontId="48" fillId="0" borderId="22" xfId="0" applyFont="1" applyBorder="1" applyAlignment="1">
      <alignment horizontal="left" vertical="center" wrapText="1"/>
    </xf>
    <xf numFmtId="17" fontId="46" fillId="0" borderId="20" xfId="0" applyNumberFormat="1" applyFont="1" applyBorder="1" applyAlignment="1">
      <alignment horizontal="center" vertical="center" wrapText="1"/>
    </xf>
    <xf numFmtId="17" fontId="46" fillId="0" borderId="21" xfId="0" applyNumberFormat="1" applyFont="1" applyBorder="1" applyAlignment="1">
      <alignment horizontal="center" vertical="center" wrapText="1"/>
    </xf>
    <xf numFmtId="17" fontId="46" fillId="0" borderId="22" xfId="0" applyNumberFormat="1"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0" xfId="0" applyFont="1" applyBorder="1" applyAlignment="1">
      <alignment horizontal="justify" vertical="center" wrapText="1"/>
    </xf>
    <xf numFmtId="0" fontId="46" fillId="0" borderId="4" xfId="0" applyFont="1" applyBorder="1" applyAlignment="1">
      <alignment horizontal="justify" vertical="center" wrapText="1"/>
    </xf>
    <xf numFmtId="0" fontId="46" fillId="0" borderId="22" xfId="0" applyFont="1" applyBorder="1" applyAlignment="1">
      <alignment horizontal="justify" vertical="center" wrapText="1"/>
    </xf>
    <xf numFmtId="0" fontId="46" fillId="0" borderId="21" xfId="0" applyFont="1" applyBorder="1" applyAlignment="1">
      <alignment horizontal="justify" vertical="center" wrapText="1"/>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7" fillId="0" borderId="20" xfId="0" applyFont="1" applyBorder="1" applyAlignment="1">
      <alignment horizontal="justify" vertical="center" wrapText="1"/>
    </xf>
    <xf numFmtId="0" fontId="49" fillId="0" borderId="21" xfId="0" applyFont="1" applyBorder="1" applyAlignment="1">
      <alignment horizontal="justify" vertical="center" wrapText="1"/>
    </xf>
    <xf numFmtId="0" fontId="49" fillId="0" borderId="22" xfId="0" applyFont="1" applyBorder="1" applyAlignment="1">
      <alignment horizontal="justify" vertical="center" wrapText="1"/>
    </xf>
    <xf numFmtId="0" fontId="23" fillId="5" borderId="20" xfId="0" applyFont="1" applyFill="1" applyBorder="1" applyAlignment="1">
      <alignment vertical="center" wrapText="1"/>
    </xf>
    <xf numFmtId="0" fontId="23" fillId="5" borderId="21" xfId="0" applyFont="1" applyFill="1" applyBorder="1" applyAlignment="1">
      <alignment vertical="center" wrapText="1"/>
    </xf>
    <xf numFmtId="0" fontId="23" fillId="5" borderId="22" xfId="0" applyFont="1" applyFill="1" applyBorder="1" applyAlignment="1">
      <alignment vertical="center" wrapText="1"/>
    </xf>
    <xf numFmtId="0" fontId="46" fillId="0" borderId="20" xfId="0" applyFont="1" applyBorder="1" applyAlignment="1">
      <alignment horizontal="left" vertical="center" wrapText="1"/>
    </xf>
    <xf numFmtId="0" fontId="46" fillId="0" borderId="21" xfId="0" applyFont="1" applyBorder="1" applyAlignment="1">
      <alignment horizontal="left" vertical="center" wrapText="1"/>
    </xf>
    <xf numFmtId="0" fontId="46" fillId="0" borderId="22" xfId="0" applyFont="1" applyBorder="1" applyAlignment="1">
      <alignment horizontal="left" vertical="center" wrapText="1"/>
    </xf>
    <xf numFmtId="0" fontId="10" fillId="0" borderId="0" xfId="0" applyFont="1" applyAlignment="1">
      <alignment horizontal="center"/>
    </xf>
    <xf numFmtId="0" fontId="30" fillId="5" borderId="20" xfId="0" applyFont="1" applyFill="1" applyBorder="1" applyAlignment="1">
      <alignment horizontal="center" vertical="center" wrapText="1"/>
    </xf>
    <xf numFmtId="0" fontId="30" fillId="5" borderId="21" xfId="0" applyFont="1" applyFill="1" applyBorder="1" applyAlignment="1">
      <alignment horizontal="center" vertical="center" wrapText="1"/>
    </xf>
    <xf numFmtId="0" fontId="30" fillId="5" borderId="22" xfId="0" applyFont="1" applyFill="1" applyBorder="1" applyAlignment="1">
      <alignment horizontal="center" vertical="center" wrapText="1"/>
    </xf>
    <xf numFmtId="0" fontId="1" fillId="0" borderId="32" xfId="0" applyFont="1" applyBorder="1" applyAlignment="1">
      <alignment horizontal="left" wrapText="1"/>
    </xf>
    <xf numFmtId="0" fontId="12" fillId="0" borderId="19" xfId="0" applyFont="1" applyBorder="1" applyAlignment="1">
      <alignment horizontal="left" wrapText="1"/>
    </xf>
    <xf numFmtId="0" fontId="12" fillId="0" borderId="18" xfId="0" applyFont="1" applyBorder="1" applyAlignment="1">
      <alignment horizontal="left"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48" fillId="0" borderId="20"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21" fillId="5" borderId="29"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31" xfId="0" applyFont="1" applyFill="1" applyBorder="1" applyAlignment="1">
      <alignment horizontal="center" vertical="center"/>
    </xf>
    <xf numFmtId="168" fontId="19" fillId="5" borderId="29" xfId="0" applyNumberFormat="1" applyFont="1" applyFill="1" applyBorder="1" applyAlignment="1">
      <alignment horizontal="center" vertical="center" wrapText="1"/>
    </xf>
    <xf numFmtId="168" fontId="19" fillId="5" borderId="31" xfId="0" applyNumberFormat="1" applyFont="1" applyFill="1" applyBorder="1" applyAlignment="1">
      <alignment horizontal="center" vertical="center" wrapText="1"/>
    </xf>
    <xf numFmtId="0" fontId="19" fillId="0" borderId="0" xfId="0" applyFont="1" applyAlignment="1">
      <alignment horizontal="center" wrapText="1"/>
    </xf>
    <xf numFmtId="0" fontId="19" fillId="0" borderId="0" xfId="0" applyFont="1" applyAlignment="1">
      <alignment horizontal="center"/>
    </xf>
    <xf numFmtId="0" fontId="31" fillId="5" borderId="0" xfId="0" applyFont="1" applyFill="1" applyAlignment="1">
      <alignment horizontal="center"/>
    </xf>
    <xf numFmtId="0" fontId="1" fillId="0" borderId="1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57" fillId="2" borderId="7" xfId="0" applyFont="1" applyFill="1" applyBorder="1" applyAlignment="1">
      <alignment horizontal="center" vertical="top"/>
    </xf>
    <xf numFmtId="0" fontId="58" fillId="0" borderId="54" xfId="0" applyFont="1" applyBorder="1" applyAlignment="1">
      <alignment vertical="center" wrapText="1"/>
    </xf>
    <xf numFmtId="0" fontId="34" fillId="0" borderId="49" xfId="0" applyFont="1" applyBorder="1" applyAlignment="1">
      <alignment horizontal="left" vertical="center" wrapText="1"/>
    </xf>
    <xf numFmtId="0" fontId="34" fillId="0" borderId="21" xfId="0" applyFont="1" applyBorder="1" applyAlignment="1">
      <alignment horizontal="center" vertical="center" wrapText="1"/>
    </xf>
    <xf numFmtId="0" fontId="34" fillId="0" borderId="5"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wrapText="1"/>
    </xf>
    <xf numFmtId="0" fontId="22" fillId="0" borderId="60" xfId="0" applyFont="1" applyBorder="1" applyAlignment="1">
      <alignment horizontal="center" vertical="center" wrapText="1"/>
    </xf>
    <xf numFmtId="0" fontId="43" fillId="0" borderId="58" xfId="0" applyFont="1" applyBorder="1" applyAlignment="1">
      <alignment horizontal="center" vertical="center" wrapText="1"/>
    </xf>
    <xf numFmtId="0" fontId="22" fillId="0" borderId="59" xfId="0" applyFont="1" applyBorder="1" applyAlignment="1">
      <alignment horizontal="center" vertical="center" wrapText="1"/>
    </xf>
    <xf numFmtId="4" fontId="22" fillId="0" borderId="63" xfId="0" applyNumberFormat="1" applyFont="1" applyBorder="1" applyAlignment="1">
      <alignment horizontal="center" vertical="center" wrapText="1"/>
    </xf>
    <xf numFmtId="0" fontId="43" fillId="0" borderId="49" xfId="0" applyFont="1" applyBorder="1" applyAlignment="1">
      <alignment horizontal="justify" vertical="center" wrapText="1"/>
    </xf>
    <xf numFmtId="0" fontId="43" fillId="0" borderId="20"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8" xfId="0" applyFont="1" applyBorder="1" applyAlignment="1">
      <alignment horizontal="justify" vertical="center" wrapText="1"/>
    </xf>
    <xf numFmtId="4" fontId="43" fillId="0" borderId="61" xfId="0" applyNumberFormat="1" applyFont="1" applyBorder="1" applyAlignment="1">
      <alignment horizontal="center" vertical="center" wrapText="1"/>
    </xf>
    <xf numFmtId="0" fontId="43" fillId="0" borderId="59" xfId="0" applyFont="1" applyBorder="1" applyAlignment="1">
      <alignment horizontal="center" vertical="center" wrapText="1"/>
    </xf>
    <xf numFmtId="0" fontId="43" fillId="0" borderId="59" xfId="0" applyFont="1" applyBorder="1" applyAlignment="1">
      <alignment vertical="center" wrapText="1"/>
    </xf>
    <xf numFmtId="4" fontId="43" fillId="0" borderId="62" xfId="0" applyNumberFormat="1" applyFont="1" applyBorder="1" applyAlignment="1">
      <alignment horizontal="center" vertical="center" wrapText="1"/>
    </xf>
  </cellXfs>
  <cellStyles count="8">
    <cellStyle name="Currency_Plan Operativo Anual" xfId="2"/>
    <cellStyle name="Hipervínculo" xfId="3" builtinId="8"/>
    <cellStyle name="Millares" xfId="6" builtinId="3"/>
    <cellStyle name="Moneda" xfId="1" builtinId="4"/>
    <cellStyle name="Normal" xfId="0" builtinId="0"/>
    <cellStyle name="Normal 2" xfId="4"/>
    <cellStyle name="Porcentaje" xfId="7" builtinId="5"/>
    <cellStyle name="Porcentaje 2" xfId="5"/>
  </cellStyles>
  <dxfs count="23">
    <dxf>
      <font>
        <strike val="0"/>
        <outline val="0"/>
        <shadow val="0"/>
        <u val="none"/>
        <vertAlign val="baseline"/>
        <sz val="11"/>
        <color theme="1"/>
        <name val="Arial"/>
        <scheme val="none"/>
      </font>
      <border diagonalUp="0" diagonalDown="0" outline="0">
        <left style="hair">
          <color indexed="64"/>
        </left>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numFmt numFmtId="30" formatCode="@"/>
      <alignment horizontal="righ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alignment horizontal="right" vertical="bottom" textRotation="0"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numFmt numFmtId="169" formatCode="[$$-540A]#,##0.0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fill>
        <patternFill patternType="solid">
          <fgColor indexed="64"/>
          <bgColor theme="0" tint="-4.9989318521683403E-2"/>
        </patternFill>
      </fill>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numFmt numFmtId="30" formatCode="@"/>
      <alignment horizontal="righ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1"/>
        <color theme="1"/>
        <name val="Arial"/>
        <scheme val="none"/>
      </font>
      <border diagonalUp="0" diagonalDown="0" outline="0">
        <left/>
        <right style="hair">
          <color indexed="64"/>
        </right>
        <top style="hair">
          <color indexed="64"/>
        </top>
        <bottom style="hair">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none"/>
      </font>
    </dxf>
    <dxf>
      <border>
        <bottom style="medium">
          <color indexed="64"/>
        </bottom>
      </border>
    </dxf>
    <dxf>
      <font>
        <b/>
        <i val="0"/>
        <strike val="0"/>
        <condense val="0"/>
        <extend val="0"/>
        <outline val="0"/>
        <shadow val="0"/>
        <u val="none"/>
        <vertAlign val="baseline"/>
        <sz val="12"/>
        <color theme="1"/>
        <name val="David"/>
        <scheme val="none"/>
      </font>
      <numFmt numFmtId="30" formatCode="@"/>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111760</xdr:colOff>
      <xdr:row>1</xdr:row>
      <xdr:rowOff>0</xdr:rowOff>
    </xdr:from>
    <xdr:to>
      <xdr:col>8</xdr:col>
      <xdr:colOff>616585</xdr:colOff>
      <xdr:row>8</xdr:row>
      <xdr:rowOff>114300</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9280" y="172720"/>
          <a:ext cx="504825" cy="132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martinez\Documents\POA\Reportes\Reportes%20Ejecucion%20Semanales\Reporte%20FCPF-MIAMBIENTE_DEL%2013%20ene%20al%2016%20ju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gonzalez\Documents\REDD09\reed09\REDD+\Adquisiciones\Plan%20de%20Adquisisiones%202017%20varios\Plan%20Adquisiciones%20ajustado,%20120617%20para%20POA%20de%20J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al 31-3-2016"/>
      <sheetName val="Gastos al 29-4-2016"/>
      <sheetName val="COMPROMISOS al 29-4-2016"/>
      <sheetName val="Gastos al 16.06.2017"/>
      <sheetName val="Compromiso al 16.06.2017"/>
      <sheetName val="Gastos al 22.12.2016"/>
    </sheetNames>
    <sheetDataSet>
      <sheetData sheetId="0" refreshError="1"/>
      <sheetData sheetId="1" refreshError="1"/>
      <sheetData sheetId="2" refreshError="1"/>
      <sheetData sheetId="3" refreshError="1">
        <row r="9">
          <cell r="L9">
            <v>152</v>
          </cell>
        </row>
        <row r="65">
          <cell r="L65">
            <v>976</v>
          </cell>
        </row>
        <row r="66">
          <cell r="L66">
            <v>152</v>
          </cell>
        </row>
        <row r="90">
          <cell r="L90">
            <v>2583.75</v>
          </cell>
        </row>
        <row r="93">
          <cell r="L93">
            <v>562.5</v>
          </cell>
        </row>
        <row r="103">
          <cell r="L103">
            <v>1495</v>
          </cell>
        </row>
        <row r="108">
          <cell r="L108">
            <v>1464</v>
          </cell>
        </row>
        <row r="109">
          <cell r="L109">
            <v>152</v>
          </cell>
        </row>
        <row r="221">
          <cell r="L221">
            <v>9660</v>
          </cell>
        </row>
        <row r="258">
          <cell r="L258">
            <v>3340.1</v>
          </cell>
        </row>
        <row r="261">
          <cell r="L261">
            <v>1242.5</v>
          </cell>
        </row>
        <row r="267">
          <cell r="L267">
            <v>1106.8800000000001</v>
          </cell>
        </row>
        <row r="298">
          <cell r="L298">
            <v>2802.2</v>
          </cell>
        </row>
        <row r="299">
          <cell r="L299">
            <v>757.5</v>
          </cell>
        </row>
      </sheetData>
      <sheetData sheetId="4" refreshError="1">
        <row r="140">
          <cell r="L140">
            <v>62080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dquisiciones 2017"/>
      <sheetName val="Hoja1"/>
    </sheetNames>
    <sheetDataSet>
      <sheetData sheetId="0" refreshError="1">
        <row r="10">
          <cell r="D10">
            <v>80000</v>
          </cell>
        </row>
        <row r="34">
          <cell r="B34" t="str">
            <v>Compra de equipo técnico, software o imágenes de monitoreo para la unidad de Unidad de Cambio Climático.</v>
          </cell>
        </row>
        <row r="36">
          <cell r="B36" t="str">
            <v>Fortalecimiento de software y hardware para el SNMB / Geoportal.</v>
          </cell>
        </row>
      </sheetData>
      <sheetData sheetId="1" refreshError="1"/>
    </sheetDataSet>
  </externalBook>
</externalLink>
</file>

<file path=xl/tables/table1.xml><?xml version="1.0" encoding="utf-8"?>
<table xmlns="http://schemas.openxmlformats.org/spreadsheetml/2006/main" id="1" name="Tabla1" displayName="Tabla1" ref="B10:T35" totalsRowShown="0" headerRowDxfId="22" dataDxfId="20" headerRowBorderDxfId="21" tableBorderDxfId="19">
  <autoFilter ref="B10:T35"/>
  <tableColumns count="19">
    <tableColumn id="1" name="Etiqueta (tag)" dataDxfId="18"/>
    <tableColumn id="2" name="Voucher" dataDxfId="17"/>
    <tableColumn id="3" name="Vendor" dataDxfId="16"/>
    <tableColumn id="4" name="PO" dataDxfId="15"/>
    <tableColumn id="5" name="Fecha de recibo" dataDxfId="14"/>
    <tableColumn id="6" name="Descripción" dataDxfId="13"/>
    <tableColumn id="7" name="Marca" dataDxfId="12"/>
    <tableColumn id="8" name="Cantidad" dataDxfId="11"/>
    <tableColumn id="9" name="Monto" dataDxfId="10"/>
    <tableColumn id="10" name="Cuenta" dataDxfId="9"/>
    <tableColumn id="11" name="Moneda" dataDxfId="8"/>
    <tableColumn id="12" name="Fund" dataDxfId="7"/>
    <tableColumn id="13" name="Deparment" dataDxfId="6"/>
    <tableColumn id="14" name="Project" dataDxfId="5"/>
    <tableColumn id="15" name="Agent" dataDxfId="4"/>
    <tableColumn id="16" name="Donor" dataDxfId="3"/>
    <tableColumn id="17" name="Serial ID" dataDxfId="2"/>
    <tableColumn id="18" name="Custodio" dataDxfId="1"/>
    <tableColumn id="19" name="Ubicación"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38"/>
  <sheetViews>
    <sheetView view="pageBreakPreview" zoomScaleNormal="100" zoomScaleSheetLayoutView="100" workbookViewId="0">
      <selection activeCell="D38" sqref="D38"/>
    </sheetView>
  </sheetViews>
  <sheetFormatPr baseColWidth="10" defaultColWidth="11.42578125" defaultRowHeight="12.75" x14ac:dyDescent="0.2"/>
  <cols>
    <col min="1" max="1" width="1.42578125" style="89" customWidth="1"/>
    <col min="2" max="8" width="13.28515625" style="89" customWidth="1"/>
    <col min="9" max="16384" width="11.42578125" style="89"/>
  </cols>
  <sheetData>
    <row r="1" spans="2:8" x14ac:dyDescent="0.2">
      <c r="B1" s="366" t="s">
        <v>10</v>
      </c>
      <c r="C1" s="367"/>
      <c r="D1" s="367"/>
      <c r="E1" s="367"/>
      <c r="F1" s="367"/>
      <c r="G1" s="367"/>
      <c r="H1" s="368"/>
    </row>
    <row r="2" spans="2:8" x14ac:dyDescent="0.2">
      <c r="B2" s="377" t="s">
        <v>135</v>
      </c>
      <c r="C2" s="378"/>
      <c r="D2" s="378"/>
      <c r="E2" s="378"/>
      <c r="F2" s="378"/>
      <c r="G2" s="378"/>
      <c r="H2" s="379"/>
    </row>
    <row r="3" spans="2:8" ht="13.5" thickBot="1" x14ac:dyDescent="0.25">
      <c r="B3" s="386"/>
      <c r="C3" s="387"/>
      <c r="D3" s="388"/>
      <c r="E3" s="388"/>
      <c r="F3" s="388"/>
      <c r="G3" s="388"/>
      <c r="H3" s="389"/>
    </row>
    <row r="4" spans="2:8" ht="4.5" customHeight="1" thickBot="1" x14ac:dyDescent="0.25">
      <c r="B4" s="90"/>
      <c r="C4" s="90"/>
    </row>
    <row r="5" spans="2:8" ht="13.5" thickBot="1" x14ac:dyDescent="0.25">
      <c r="B5" s="369" t="s">
        <v>11</v>
      </c>
      <c r="C5" s="370"/>
      <c r="D5" s="370"/>
      <c r="E5" s="370"/>
      <c r="F5" s="370"/>
      <c r="G5" s="370"/>
      <c r="H5" s="371"/>
    </row>
    <row r="6" spans="2:8" ht="78.75" customHeight="1" x14ac:dyDescent="0.2">
      <c r="B6" s="372" t="s">
        <v>200</v>
      </c>
      <c r="C6" s="373"/>
      <c r="D6" s="373"/>
      <c r="E6" s="373"/>
      <c r="F6" s="373"/>
      <c r="G6" s="373"/>
      <c r="H6" s="374"/>
    </row>
    <row r="7" spans="2:8" ht="29.25" customHeight="1" x14ac:dyDescent="0.2">
      <c r="B7" s="375" t="s">
        <v>148</v>
      </c>
      <c r="C7" s="376"/>
      <c r="D7" s="376"/>
      <c r="E7" s="376"/>
      <c r="F7" s="376"/>
      <c r="G7" s="376"/>
      <c r="H7" s="365"/>
    </row>
    <row r="8" spans="2:8" ht="27.75" customHeight="1" x14ac:dyDescent="0.2">
      <c r="B8" s="375" t="s">
        <v>204</v>
      </c>
      <c r="C8" s="376"/>
      <c r="D8" s="376"/>
      <c r="E8" s="376"/>
      <c r="F8" s="376"/>
      <c r="G8" s="376"/>
      <c r="H8" s="365"/>
    </row>
    <row r="9" spans="2:8" ht="3.75" customHeight="1" thickBot="1" x14ac:dyDescent="0.25">
      <c r="B9" s="91"/>
      <c r="C9" s="92"/>
      <c r="D9" s="92"/>
      <c r="E9" s="92"/>
      <c r="F9" s="92"/>
      <c r="G9" s="92"/>
      <c r="H9" s="93"/>
    </row>
    <row r="10" spans="2:8" ht="13.5" thickBot="1" x14ac:dyDescent="0.25">
      <c r="B10" s="390" t="s">
        <v>12</v>
      </c>
      <c r="C10" s="391"/>
      <c r="D10" s="391"/>
      <c r="E10" s="391"/>
      <c r="F10" s="391"/>
      <c r="G10" s="391"/>
      <c r="H10" s="392"/>
    </row>
    <row r="11" spans="2:8" x14ac:dyDescent="0.2">
      <c r="B11" s="380" t="s">
        <v>192</v>
      </c>
      <c r="C11" s="381"/>
      <c r="D11" s="381"/>
      <c r="E11" s="381"/>
      <c r="F11" s="381"/>
      <c r="G11" s="381"/>
      <c r="H11" s="382"/>
    </row>
    <row r="12" spans="2:8" ht="3.75" customHeight="1" x14ac:dyDescent="0.2">
      <c r="B12" s="132"/>
      <c r="C12" s="130"/>
      <c r="D12" s="130"/>
      <c r="E12" s="130"/>
      <c r="F12" s="130"/>
      <c r="G12" s="130"/>
      <c r="H12" s="131"/>
    </row>
    <row r="13" spans="2:8" x14ac:dyDescent="0.2">
      <c r="B13" s="383" t="s">
        <v>13</v>
      </c>
      <c r="C13" s="384"/>
      <c r="D13" s="384"/>
      <c r="E13" s="384"/>
      <c r="F13" s="384"/>
      <c r="G13" s="384"/>
      <c r="H13" s="385"/>
    </row>
    <row r="14" spans="2:8" ht="27.75" customHeight="1" x14ac:dyDescent="0.2">
      <c r="B14" s="363" t="s">
        <v>201</v>
      </c>
      <c r="C14" s="364"/>
      <c r="D14" s="364"/>
      <c r="E14" s="364"/>
      <c r="F14" s="364"/>
      <c r="G14" s="364"/>
      <c r="H14" s="365"/>
    </row>
    <row r="15" spans="2:8" ht="15" customHeight="1" x14ac:dyDescent="0.2">
      <c r="B15" s="363" t="s">
        <v>94</v>
      </c>
      <c r="C15" s="364"/>
      <c r="D15" s="364"/>
      <c r="E15" s="364"/>
      <c r="F15" s="364"/>
      <c r="G15" s="364"/>
      <c r="H15" s="365"/>
    </row>
    <row r="16" spans="2:8" ht="15" customHeight="1" x14ac:dyDescent="0.2">
      <c r="B16" s="363" t="s">
        <v>95</v>
      </c>
      <c r="C16" s="364"/>
      <c r="D16" s="364"/>
      <c r="E16" s="364"/>
      <c r="F16" s="364"/>
      <c r="G16" s="364"/>
      <c r="H16" s="365"/>
    </row>
    <row r="17" spans="2:8" ht="43.5" customHeight="1" x14ac:dyDescent="0.2">
      <c r="B17" s="363" t="s">
        <v>202</v>
      </c>
      <c r="C17" s="364"/>
      <c r="D17" s="364"/>
      <c r="E17" s="364"/>
      <c r="F17" s="364"/>
      <c r="G17" s="364"/>
      <c r="H17" s="365"/>
    </row>
    <row r="18" spans="2:8" ht="15" customHeight="1" x14ac:dyDescent="0.2">
      <c r="B18" s="363" t="s">
        <v>203</v>
      </c>
      <c r="C18" s="364"/>
      <c r="D18" s="364"/>
      <c r="E18" s="364"/>
      <c r="F18" s="364"/>
      <c r="G18" s="364"/>
      <c r="H18" s="365"/>
    </row>
    <row r="19" spans="2:8" ht="3.75" customHeight="1" x14ac:dyDescent="0.2">
      <c r="B19" s="132"/>
      <c r="C19" s="130"/>
      <c r="D19" s="130"/>
      <c r="E19" s="130"/>
      <c r="F19" s="130"/>
      <c r="G19" s="130"/>
      <c r="H19" s="131"/>
    </row>
    <row r="20" spans="2:8" ht="39" customHeight="1" x14ac:dyDescent="0.2">
      <c r="B20" s="393" t="s">
        <v>205</v>
      </c>
      <c r="C20" s="394"/>
      <c r="D20" s="394"/>
      <c r="E20" s="394"/>
      <c r="F20" s="394"/>
      <c r="G20" s="394"/>
      <c r="H20" s="395"/>
    </row>
    <row r="21" spans="2:8" ht="3.75" customHeight="1" x14ac:dyDescent="0.2">
      <c r="B21" s="127"/>
      <c r="C21" s="128"/>
      <c r="D21" s="128"/>
      <c r="E21" s="128"/>
      <c r="F21" s="128"/>
      <c r="G21" s="128"/>
      <c r="H21" s="129"/>
    </row>
    <row r="22" spans="2:8" ht="15" customHeight="1" x14ac:dyDescent="0.2">
      <c r="B22" s="383" t="s">
        <v>193</v>
      </c>
      <c r="C22" s="364"/>
      <c r="D22" s="364"/>
      <c r="E22" s="364"/>
      <c r="F22" s="364"/>
      <c r="G22" s="364"/>
      <c r="H22" s="365"/>
    </row>
    <row r="23" spans="2:8" ht="38.25" customHeight="1" x14ac:dyDescent="0.2">
      <c r="B23" s="363" t="s">
        <v>206</v>
      </c>
      <c r="C23" s="364"/>
      <c r="D23" s="364"/>
      <c r="E23" s="364"/>
      <c r="F23" s="364"/>
      <c r="G23" s="364"/>
      <c r="H23" s="365"/>
    </row>
    <row r="24" spans="2:8" ht="54" customHeight="1" x14ac:dyDescent="0.2">
      <c r="B24" s="363" t="s">
        <v>207</v>
      </c>
      <c r="C24" s="364"/>
      <c r="D24" s="364"/>
      <c r="E24" s="364"/>
      <c r="F24" s="364"/>
      <c r="G24" s="364"/>
      <c r="H24" s="365"/>
    </row>
    <row r="25" spans="2:8" ht="27" customHeight="1" x14ac:dyDescent="0.2">
      <c r="B25" s="383" t="s">
        <v>198</v>
      </c>
      <c r="C25" s="384"/>
      <c r="D25" s="384"/>
      <c r="E25" s="384"/>
      <c r="F25" s="384"/>
      <c r="G25" s="384"/>
      <c r="H25" s="385"/>
    </row>
    <row r="26" spans="2:8" ht="48.75" customHeight="1" x14ac:dyDescent="0.2">
      <c r="B26" s="399" t="s">
        <v>208</v>
      </c>
      <c r="C26" s="394"/>
      <c r="D26" s="394"/>
      <c r="E26" s="394"/>
      <c r="F26" s="394"/>
      <c r="G26" s="394"/>
      <c r="H26" s="395"/>
    </row>
    <row r="27" spans="2:8" ht="19.5" customHeight="1" x14ac:dyDescent="0.2">
      <c r="B27" s="383" t="s">
        <v>194</v>
      </c>
      <c r="C27" s="384"/>
      <c r="D27" s="384"/>
      <c r="E27" s="384"/>
      <c r="F27" s="384"/>
      <c r="G27" s="384"/>
      <c r="H27" s="385"/>
    </row>
    <row r="28" spans="2:8" ht="25.5" customHeight="1" x14ac:dyDescent="0.2">
      <c r="B28" s="363" t="s">
        <v>17</v>
      </c>
      <c r="C28" s="364"/>
      <c r="D28" s="364"/>
      <c r="E28" s="364"/>
      <c r="F28" s="364"/>
      <c r="G28" s="364"/>
      <c r="H28" s="365"/>
    </row>
    <row r="29" spans="2:8" ht="21.75" customHeight="1" x14ac:dyDescent="0.2">
      <c r="B29" s="383" t="s">
        <v>195</v>
      </c>
      <c r="C29" s="384"/>
      <c r="D29" s="384"/>
      <c r="E29" s="384"/>
      <c r="F29" s="384"/>
      <c r="G29" s="384"/>
      <c r="H29" s="385"/>
    </row>
    <row r="30" spans="2:8" ht="48.75" customHeight="1" x14ac:dyDescent="0.2">
      <c r="B30" s="363" t="s">
        <v>220</v>
      </c>
      <c r="C30" s="364"/>
      <c r="D30" s="364"/>
      <c r="E30" s="364"/>
      <c r="F30" s="364"/>
      <c r="G30" s="364"/>
      <c r="H30" s="365"/>
    </row>
    <row r="31" spans="2:8" ht="24" customHeight="1" x14ac:dyDescent="0.2">
      <c r="B31" s="383" t="s">
        <v>213</v>
      </c>
      <c r="C31" s="384"/>
      <c r="D31" s="384"/>
      <c r="E31" s="384"/>
      <c r="F31" s="384"/>
      <c r="G31" s="384"/>
      <c r="H31" s="385"/>
    </row>
    <row r="32" spans="2:8" ht="11.25" customHeight="1" x14ac:dyDescent="0.2">
      <c r="B32" s="363" t="s">
        <v>214</v>
      </c>
      <c r="C32" s="364"/>
      <c r="D32" s="364"/>
      <c r="E32" s="364"/>
      <c r="F32" s="364"/>
      <c r="G32" s="364"/>
      <c r="H32" s="365"/>
    </row>
    <row r="33" spans="2:8" ht="15" customHeight="1" x14ac:dyDescent="0.2">
      <c r="B33" s="94" t="s">
        <v>196</v>
      </c>
      <c r="C33" s="52"/>
      <c r="D33" s="52"/>
      <c r="E33" s="52"/>
      <c r="F33" s="52"/>
      <c r="G33" s="52"/>
      <c r="H33" s="133"/>
    </row>
    <row r="34" spans="2:8" ht="25.5" customHeight="1" x14ac:dyDescent="0.2">
      <c r="B34" s="363" t="s">
        <v>215</v>
      </c>
      <c r="C34" s="364"/>
      <c r="D34" s="364"/>
      <c r="E34" s="364"/>
      <c r="F34" s="364"/>
      <c r="G34" s="364"/>
      <c r="H34" s="365"/>
    </row>
    <row r="35" spans="2:8" ht="27" customHeight="1" x14ac:dyDescent="0.2">
      <c r="B35" s="383" t="s">
        <v>197</v>
      </c>
      <c r="C35" s="384"/>
      <c r="D35" s="384"/>
      <c r="E35" s="384"/>
      <c r="F35" s="384"/>
      <c r="G35" s="384"/>
      <c r="H35" s="385"/>
    </row>
    <row r="36" spans="2:8" ht="61.5" customHeight="1" x14ac:dyDescent="0.2">
      <c r="B36" s="363" t="s">
        <v>216</v>
      </c>
      <c r="C36" s="364"/>
      <c r="D36" s="364"/>
      <c r="E36" s="364"/>
      <c r="F36" s="364"/>
      <c r="G36" s="364"/>
      <c r="H36" s="365"/>
    </row>
    <row r="37" spans="2:8" ht="26.25" customHeight="1" thickBot="1" x14ac:dyDescent="0.25">
      <c r="B37" s="396" t="s">
        <v>217</v>
      </c>
      <c r="C37" s="397"/>
      <c r="D37" s="397"/>
      <c r="E37" s="397"/>
      <c r="F37" s="397"/>
      <c r="G37" s="397"/>
      <c r="H37" s="398"/>
    </row>
    <row r="38" spans="2:8" ht="52.5" customHeight="1" x14ac:dyDescent="0.2"/>
  </sheetData>
  <mergeCells count="31">
    <mergeCell ref="B20:H20"/>
    <mergeCell ref="B22:H22"/>
    <mergeCell ref="B37:H37"/>
    <mergeCell ref="B24:H24"/>
    <mergeCell ref="B26:H26"/>
    <mergeCell ref="B30:H30"/>
    <mergeCell ref="B32:H32"/>
    <mergeCell ref="B36:H36"/>
    <mergeCell ref="B34:H34"/>
    <mergeCell ref="B31:H31"/>
    <mergeCell ref="B35:H35"/>
    <mergeCell ref="B25:H25"/>
    <mergeCell ref="B28:H28"/>
    <mergeCell ref="B29:H29"/>
    <mergeCell ref="B27:H27"/>
    <mergeCell ref="B23:H23"/>
    <mergeCell ref="B17:H17"/>
    <mergeCell ref="B18:H18"/>
    <mergeCell ref="B16:H16"/>
    <mergeCell ref="B1:H1"/>
    <mergeCell ref="B5:H5"/>
    <mergeCell ref="B6:H6"/>
    <mergeCell ref="B7:H7"/>
    <mergeCell ref="B15:H15"/>
    <mergeCell ref="B2:H2"/>
    <mergeCell ref="B11:H11"/>
    <mergeCell ref="B13:H13"/>
    <mergeCell ref="B14:H14"/>
    <mergeCell ref="B3:H3"/>
    <mergeCell ref="B8:H8"/>
    <mergeCell ref="B10:H10"/>
  </mergeCells>
  <phoneticPr fontId="7" type="noConversion"/>
  <printOptions horizontalCentered="1" verticalCentered="1"/>
  <pageMargins left="0.16" right="0.24" top="0.26" bottom="0.26" header="0.5" footer="0.5"/>
  <pageSetup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T44"/>
  <sheetViews>
    <sheetView showGridLines="0" view="pageBreakPreview" topLeftCell="B1" zoomScale="60" zoomScaleNormal="100" workbookViewId="0">
      <selection activeCell="B11" sqref="B11:T35"/>
    </sheetView>
  </sheetViews>
  <sheetFormatPr baseColWidth="10" defaultColWidth="9.140625" defaultRowHeight="12.75" x14ac:dyDescent="0.2"/>
  <cols>
    <col min="1" max="1" width="1.42578125" customWidth="1"/>
    <col min="2" max="2" width="11.140625" customWidth="1"/>
    <col min="3" max="3" width="14" bestFit="1" customWidth="1"/>
    <col min="4" max="4" width="13" bestFit="1" customWidth="1"/>
    <col min="5" max="5" width="10.42578125" customWidth="1"/>
    <col min="6" max="6" width="18.7109375" bestFit="1" customWidth="1"/>
    <col min="7" max="7" width="34.42578125" bestFit="1" customWidth="1"/>
    <col min="8" max="8" width="33.140625" bestFit="1" customWidth="1"/>
    <col min="9" max="9" width="12.42578125" customWidth="1"/>
    <col min="10" max="10" width="12" bestFit="1" customWidth="1"/>
    <col min="11" max="11" width="13.7109375" bestFit="1" customWidth="1"/>
    <col min="12" max="12" width="13.42578125" customWidth="1"/>
    <col min="13" max="13" width="10.85546875" bestFit="1" customWidth="1"/>
    <col min="14" max="14" width="16.5703125" bestFit="1" customWidth="1"/>
    <col min="15" max="15" width="12.5703125" bestFit="1" customWidth="1"/>
    <col min="16" max="16" width="11.42578125" bestFit="1" customWidth="1"/>
    <col min="17" max="17" width="11.85546875" bestFit="1" customWidth="1"/>
    <col min="18" max="18" width="20.28515625" bestFit="1" customWidth="1"/>
    <col min="19" max="19" width="18.140625" customWidth="1"/>
    <col min="20" max="20" width="29" customWidth="1"/>
  </cols>
  <sheetData>
    <row r="1" spans="2:20" x14ac:dyDescent="0.2">
      <c r="B1" s="59"/>
      <c r="C1" s="59"/>
    </row>
    <row r="2" spans="2:20" ht="20.25" customHeight="1" x14ac:dyDescent="0.3">
      <c r="B2" s="571"/>
      <c r="C2" s="571"/>
      <c r="D2" s="571"/>
      <c r="E2" s="571"/>
      <c r="F2" s="571"/>
      <c r="G2" s="571"/>
      <c r="H2" s="571"/>
      <c r="I2" s="571"/>
      <c r="J2" s="571"/>
      <c r="K2" s="571"/>
      <c r="L2" s="571"/>
      <c r="M2" s="571"/>
      <c r="N2" s="571"/>
      <c r="O2" s="571"/>
      <c r="P2" s="571"/>
      <c r="Q2" s="571"/>
      <c r="R2" s="571"/>
      <c r="S2" s="571"/>
      <c r="T2" s="571"/>
    </row>
    <row r="3" spans="2:20" ht="20.25" customHeight="1" x14ac:dyDescent="0.3">
      <c r="B3" s="571"/>
      <c r="C3" s="571"/>
      <c r="D3" s="571"/>
      <c r="E3" s="571"/>
      <c r="F3" s="571"/>
      <c r="G3" s="571"/>
      <c r="H3" s="571"/>
      <c r="I3" s="571"/>
      <c r="J3" s="571"/>
      <c r="K3" s="571"/>
      <c r="L3" s="571"/>
      <c r="M3" s="571"/>
      <c r="N3" s="571"/>
      <c r="O3" s="571"/>
      <c r="P3" s="571"/>
      <c r="Q3" s="571"/>
      <c r="R3" s="571"/>
      <c r="S3" s="571"/>
      <c r="T3" s="571"/>
    </row>
    <row r="4" spans="2:20" ht="20.25" x14ac:dyDescent="0.3">
      <c r="B4" s="572"/>
      <c r="C4" s="572"/>
      <c r="D4" s="572"/>
      <c r="E4" s="572"/>
      <c r="F4" s="572"/>
      <c r="G4" s="572"/>
      <c r="H4" s="572"/>
      <c r="I4" s="572"/>
      <c r="J4" s="572"/>
      <c r="K4" s="572"/>
      <c r="L4" s="572"/>
      <c r="M4" s="572"/>
      <c r="N4" s="572"/>
      <c r="O4" s="572"/>
      <c r="P4" s="572"/>
      <c r="Q4" s="572"/>
      <c r="R4" s="572"/>
      <c r="S4" s="572"/>
      <c r="T4" s="572"/>
    </row>
    <row r="6" spans="2:20" ht="30" x14ac:dyDescent="0.4">
      <c r="B6" s="573" t="s">
        <v>112</v>
      </c>
      <c r="C6" s="573"/>
      <c r="D6" s="573"/>
      <c r="E6" s="573"/>
      <c r="F6" s="573"/>
      <c r="G6" s="573"/>
      <c r="H6" s="573"/>
      <c r="I6" s="573"/>
      <c r="J6" s="573"/>
      <c r="K6" s="573"/>
      <c r="L6" s="573"/>
      <c r="M6" s="573"/>
      <c r="N6" s="573"/>
      <c r="O6" s="573"/>
      <c r="P6" s="573"/>
      <c r="Q6" s="573"/>
      <c r="R6" s="573"/>
      <c r="S6" s="573"/>
      <c r="T6" s="573"/>
    </row>
    <row r="7" spans="2:20" s="98" customFormat="1" ht="17.25" customHeight="1" thickBot="1" x14ac:dyDescent="0.45">
      <c r="B7" s="99"/>
      <c r="C7" s="99"/>
      <c r="D7" s="99"/>
      <c r="E7" s="99"/>
      <c r="F7" s="99"/>
      <c r="G7" s="99"/>
      <c r="H7" s="99"/>
      <c r="I7" s="99"/>
      <c r="J7" s="99"/>
      <c r="K7" s="99"/>
      <c r="L7" s="99"/>
    </row>
    <row r="8" spans="2:20" s="98" customFormat="1" ht="17.25" customHeight="1" thickBot="1" x14ac:dyDescent="0.45">
      <c r="B8" s="566" t="s">
        <v>113</v>
      </c>
      <c r="C8" s="567"/>
      <c r="D8" s="567"/>
      <c r="E8" s="568"/>
      <c r="F8" s="569"/>
      <c r="G8" s="570"/>
      <c r="H8" s="99"/>
      <c r="I8" s="99"/>
      <c r="J8" s="99"/>
      <c r="K8" s="99"/>
      <c r="L8" s="99"/>
    </row>
    <row r="9" spans="2:20" ht="17.25" customHeight="1" thickBot="1" x14ac:dyDescent="0.25"/>
    <row r="10" spans="2:20" s="111" customFormat="1" ht="32.25" thickBot="1" x14ac:dyDescent="0.25">
      <c r="B10" s="119" t="s">
        <v>114</v>
      </c>
      <c r="C10" s="120" t="s">
        <v>115</v>
      </c>
      <c r="D10" s="121" t="s">
        <v>116</v>
      </c>
      <c r="E10" s="120" t="s">
        <v>117</v>
      </c>
      <c r="F10" s="120" t="s">
        <v>118</v>
      </c>
      <c r="G10" s="120" t="s">
        <v>119</v>
      </c>
      <c r="H10" s="120" t="s">
        <v>120</v>
      </c>
      <c r="I10" s="120" t="s">
        <v>121</v>
      </c>
      <c r="J10" s="122" t="s">
        <v>122</v>
      </c>
      <c r="K10" s="120" t="s">
        <v>123</v>
      </c>
      <c r="L10" s="123" t="s">
        <v>124</v>
      </c>
      <c r="M10" s="120" t="s">
        <v>125</v>
      </c>
      <c r="N10" s="120" t="s">
        <v>126</v>
      </c>
      <c r="O10" s="120" t="s">
        <v>127</v>
      </c>
      <c r="P10" s="121" t="s">
        <v>128</v>
      </c>
      <c r="Q10" s="121" t="s">
        <v>19</v>
      </c>
      <c r="R10" s="121" t="s">
        <v>129</v>
      </c>
      <c r="S10" s="120" t="s">
        <v>130</v>
      </c>
      <c r="T10" s="124" t="s">
        <v>25</v>
      </c>
    </row>
    <row r="11" spans="2:20" ht="14.25" x14ac:dyDescent="0.2">
      <c r="B11" s="100"/>
      <c r="C11" s="101"/>
      <c r="D11" s="102"/>
      <c r="E11" s="103"/>
      <c r="F11" s="104"/>
      <c r="G11" s="105"/>
      <c r="H11" s="106"/>
      <c r="I11" s="106"/>
      <c r="J11" s="107"/>
      <c r="K11" s="106"/>
      <c r="L11" s="108"/>
      <c r="M11" s="106"/>
      <c r="N11" s="106"/>
      <c r="O11" s="102"/>
      <c r="P11" s="106"/>
      <c r="Q11" s="106"/>
      <c r="R11" s="106"/>
      <c r="S11" s="106"/>
      <c r="T11" s="109"/>
    </row>
    <row r="12" spans="2:20" ht="14.25" x14ac:dyDescent="0.2">
      <c r="B12" s="100"/>
      <c r="C12" s="101"/>
      <c r="D12" s="102"/>
      <c r="E12" s="103"/>
      <c r="F12" s="104"/>
      <c r="G12" s="105"/>
      <c r="H12" s="106"/>
      <c r="I12" s="106"/>
      <c r="J12" s="107"/>
      <c r="K12" s="106"/>
      <c r="L12" s="108"/>
      <c r="M12" s="106"/>
      <c r="N12" s="106"/>
      <c r="O12" s="102"/>
      <c r="P12" s="106"/>
      <c r="Q12" s="106"/>
      <c r="R12" s="106"/>
      <c r="S12" s="106"/>
      <c r="T12" s="109"/>
    </row>
    <row r="13" spans="2:20" ht="14.25" x14ac:dyDescent="0.2">
      <c r="B13" s="100"/>
      <c r="C13" s="101"/>
      <c r="D13" s="102"/>
      <c r="E13" s="103"/>
      <c r="F13" s="104"/>
      <c r="G13" s="105"/>
      <c r="H13" s="106"/>
      <c r="I13" s="106"/>
      <c r="J13" s="107"/>
      <c r="K13" s="106"/>
      <c r="L13" s="108"/>
      <c r="M13" s="106"/>
      <c r="N13" s="106"/>
      <c r="O13" s="102"/>
      <c r="P13" s="106"/>
      <c r="Q13" s="106"/>
      <c r="R13" s="106"/>
      <c r="S13" s="106"/>
      <c r="T13" s="109"/>
    </row>
    <row r="14" spans="2:20" ht="14.25" x14ac:dyDescent="0.2">
      <c r="B14" s="100"/>
      <c r="C14" s="101"/>
      <c r="D14" s="102"/>
      <c r="E14" s="103"/>
      <c r="F14" s="104"/>
      <c r="G14" s="105"/>
      <c r="H14" s="106"/>
      <c r="I14" s="106"/>
      <c r="J14" s="107"/>
      <c r="K14" s="106"/>
      <c r="L14" s="108"/>
      <c r="M14" s="106"/>
      <c r="N14" s="106"/>
      <c r="O14" s="102"/>
      <c r="P14" s="106"/>
      <c r="Q14" s="106"/>
      <c r="R14" s="106"/>
      <c r="S14" s="106"/>
      <c r="T14" s="109"/>
    </row>
    <row r="15" spans="2:20" ht="14.25" x14ac:dyDescent="0.2">
      <c r="B15" s="100"/>
      <c r="C15" s="101"/>
      <c r="D15" s="102"/>
      <c r="E15" s="103"/>
      <c r="F15" s="104"/>
      <c r="G15" s="105"/>
      <c r="H15" s="106"/>
      <c r="I15" s="106"/>
      <c r="J15" s="107"/>
      <c r="K15" s="106"/>
      <c r="L15" s="108"/>
      <c r="M15" s="106"/>
      <c r="N15" s="106"/>
      <c r="O15" s="102"/>
      <c r="P15" s="106"/>
      <c r="Q15" s="106"/>
      <c r="R15" s="106"/>
      <c r="S15" s="106"/>
      <c r="T15" s="109"/>
    </row>
    <row r="16" spans="2:20" ht="14.25" x14ac:dyDescent="0.2">
      <c r="B16" s="100"/>
      <c r="C16" s="101"/>
      <c r="D16" s="102"/>
      <c r="E16" s="103"/>
      <c r="F16" s="104"/>
      <c r="G16" s="105"/>
      <c r="H16" s="106"/>
      <c r="I16" s="106"/>
      <c r="J16" s="107"/>
      <c r="K16" s="106"/>
      <c r="L16" s="108"/>
      <c r="M16" s="106"/>
      <c r="N16" s="106"/>
      <c r="O16" s="102"/>
      <c r="P16" s="106"/>
      <c r="Q16" s="106"/>
      <c r="R16" s="106"/>
      <c r="S16" s="106"/>
      <c r="T16" s="109"/>
    </row>
    <row r="17" spans="2:20" ht="14.25" x14ac:dyDescent="0.2">
      <c r="B17" s="100"/>
      <c r="C17" s="101"/>
      <c r="D17" s="102"/>
      <c r="E17" s="103"/>
      <c r="F17" s="104"/>
      <c r="G17" s="105"/>
      <c r="H17" s="106"/>
      <c r="I17" s="106"/>
      <c r="J17" s="107"/>
      <c r="K17" s="106"/>
      <c r="L17" s="108"/>
      <c r="M17" s="106"/>
      <c r="N17" s="106"/>
      <c r="O17" s="102"/>
      <c r="P17" s="106"/>
      <c r="Q17" s="106"/>
      <c r="R17" s="106"/>
      <c r="S17" s="106"/>
      <c r="T17" s="109"/>
    </row>
    <row r="18" spans="2:20" ht="14.25" x14ac:dyDescent="0.2">
      <c r="B18" s="100"/>
      <c r="C18" s="101"/>
      <c r="D18" s="102"/>
      <c r="E18" s="103"/>
      <c r="F18" s="104"/>
      <c r="G18" s="105"/>
      <c r="H18" s="106"/>
      <c r="I18" s="106"/>
      <c r="J18" s="107"/>
      <c r="K18" s="106"/>
      <c r="L18" s="108"/>
      <c r="M18" s="106"/>
      <c r="N18" s="106"/>
      <c r="O18" s="102"/>
      <c r="P18" s="106"/>
      <c r="Q18" s="106"/>
      <c r="R18" s="106"/>
      <c r="S18" s="106"/>
      <c r="T18" s="109"/>
    </row>
    <row r="19" spans="2:20" ht="14.25" x14ac:dyDescent="0.2">
      <c r="B19" s="100"/>
      <c r="C19" s="101"/>
      <c r="D19" s="102"/>
      <c r="E19" s="103"/>
      <c r="F19" s="104"/>
      <c r="G19" s="105"/>
      <c r="H19" s="106"/>
      <c r="I19" s="106"/>
      <c r="J19" s="107"/>
      <c r="K19" s="106"/>
      <c r="L19" s="108"/>
      <c r="M19" s="106"/>
      <c r="N19" s="106"/>
      <c r="O19" s="102"/>
      <c r="P19" s="106"/>
      <c r="Q19" s="106"/>
      <c r="R19" s="106"/>
      <c r="S19" s="106"/>
      <c r="T19" s="109"/>
    </row>
    <row r="20" spans="2:20" ht="14.25" x14ac:dyDescent="0.2">
      <c r="B20" s="100"/>
      <c r="C20" s="101"/>
      <c r="D20" s="102"/>
      <c r="E20" s="103"/>
      <c r="F20" s="104"/>
      <c r="G20" s="105"/>
      <c r="H20" s="106"/>
      <c r="I20" s="106"/>
      <c r="J20" s="107"/>
      <c r="K20" s="106"/>
      <c r="L20" s="108"/>
      <c r="M20" s="106"/>
      <c r="N20" s="106"/>
      <c r="O20" s="102"/>
      <c r="P20" s="106"/>
      <c r="Q20" s="106"/>
      <c r="R20" s="106"/>
      <c r="S20" s="106"/>
      <c r="T20" s="109"/>
    </row>
    <row r="21" spans="2:20" ht="14.25" x14ac:dyDescent="0.2">
      <c r="B21" s="100"/>
      <c r="C21" s="101"/>
      <c r="D21" s="102"/>
      <c r="E21" s="103"/>
      <c r="F21" s="104"/>
      <c r="G21" s="105"/>
      <c r="H21" s="106"/>
      <c r="I21" s="106"/>
      <c r="J21" s="107"/>
      <c r="K21" s="106"/>
      <c r="L21" s="108"/>
      <c r="M21" s="106"/>
      <c r="N21" s="106"/>
      <c r="O21" s="102"/>
      <c r="P21" s="106"/>
      <c r="Q21" s="106"/>
      <c r="R21" s="106"/>
      <c r="S21" s="106"/>
      <c r="T21" s="109"/>
    </row>
    <row r="22" spans="2:20" ht="14.25" x14ac:dyDescent="0.2">
      <c r="B22" s="100"/>
      <c r="C22" s="101"/>
      <c r="D22" s="102"/>
      <c r="E22" s="103"/>
      <c r="F22" s="104"/>
      <c r="G22" s="105"/>
      <c r="H22" s="106"/>
      <c r="I22" s="106"/>
      <c r="J22" s="107"/>
      <c r="K22" s="106"/>
      <c r="L22" s="108"/>
      <c r="M22" s="106"/>
      <c r="N22" s="106"/>
      <c r="O22" s="102"/>
      <c r="P22" s="106"/>
      <c r="Q22" s="106"/>
      <c r="R22" s="106"/>
      <c r="S22" s="106"/>
      <c r="T22" s="109"/>
    </row>
    <row r="23" spans="2:20" ht="14.25" x14ac:dyDescent="0.2">
      <c r="B23" s="100"/>
      <c r="C23" s="101"/>
      <c r="D23" s="102"/>
      <c r="E23" s="103"/>
      <c r="F23" s="104"/>
      <c r="G23" s="105"/>
      <c r="H23" s="106"/>
      <c r="I23" s="106"/>
      <c r="J23" s="107"/>
      <c r="K23" s="106"/>
      <c r="L23" s="108"/>
      <c r="M23" s="106"/>
      <c r="N23" s="106"/>
      <c r="O23" s="102"/>
      <c r="P23" s="106"/>
      <c r="Q23" s="106"/>
      <c r="R23" s="106"/>
      <c r="S23" s="106"/>
      <c r="T23" s="109"/>
    </row>
    <row r="24" spans="2:20" ht="19.5" customHeight="1" x14ac:dyDescent="0.2">
      <c r="B24" s="100"/>
      <c r="C24" s="101"/>
      <c r="D24" s="102"/>
      <c r="E24" s="103"/>
      <c r="F24" s="104"/>
      <c r="G24" s="106"/>
      <c r="H24" s="106"/>
      <c r="I24" s="106"/>
      <c r="J24" s="107"/>
      <c r="K24" s="106"/>
      <c r="L24" s="108"/>
      <c r="M24" s="106"/>
      <c r="N24" s="106"/>
      <c r="O24" s="102"/>
      <c r="P24" s="106"/>
      <c r="Q24" s="106"/>
      <c r="R24" s="106"/>
      <c r="S24" s="106"/>
      <c r="T24" s="109"/>
    </row>
    <row r="25" spans="2:20" ht="19.5" customHeight="1" x14ac:dyDescent="0.2">
      <c r="B25" s="100"/>
      <c r="C25" s="101"/>
      <c r="D25" s="102"/>
      <c r="E25" s="103"/>
      <c r="F25" s="104"/>
      <c r="G25" s="106"/>
      <c r="H25" s="106"/>
      <c r="I25" s="106"/>
      <c r="J25" s="107"/>
      <c r="K25" s="106"/>
      <c r="L25" s="108"/>
      <c r="M25" s="106"/>
      <c r="N25" s="106"/>
      <c r="O25" s="102"/>
      <c r="P25" s="106"/>
      <c r="Q25" s="106"/>
      <c r="R25" s="106"/>
      <c r="S25" s="106"/>
      <c r="T25" s="109"/>
    </row>
    <row r="26" spans="2:20" ht="19.5" customHeight="1" x14ac:dyDescent="0.2">
      <c r="B26" s="100"/>
      <c r="C26" s="101"/>
      <c r="D26" s="102"/>
      <c r="E26" s="103"/>
      <c r="F26" s="104"/>
      <c r="G26" s="106"/>
      <c r="H26" s="106"/>
      <c r="I26" s="106"/>
      <c r="J26" s="107"/>
      <c r="K26" s="106"/>
      <c r="L26" s="108"/>
      <c r="M26" s="106"/>
      <c r="N26" s="106"/>
      <c r="O26" s="102"/>
      <c r="P26" s="106"/>
      <c r="Q26" s="106"/>
      <c r="R26" s="106"/>
      <c r="S26" s="106"/>
      <c r="T26" s="109"/>
    </row>
    <row r="27" spans="2:20" ht="19.5" customHeight="1" x14ac:dyDescent="0.2">
      <c r="B27" s="100"/>
      <c r="C27" s="101"/>
      <c r="D27" s="102"/>
      <c r="E27" s="103"/>
      <c r="F27" s="104"/>
      <c r="G27" s="106"/>
      <c r="H27" s="106"/>
      <c r="I27" s="106"/>
      <c r="J27" s="107"/>
      <c r="K27" s="106"/>
      <c r="L27" s="108"/>
      <c r="M27" s="106"/>
      <c r="N27" s="106"/>
      <c r="O27" s="102"/>
      <c r="P27" s="106"/>
      <c r="Q27" s="106"/>
      <c r="R27" s="106"/>
      <c r="S27" s="106"/>
      <c r="T27" s="109"/>
    </row>
    <row r="28" spans="2:20" ht="19.5" customHeight="1" x14ac:dyDescent="0.2">
      <c r="B28" s="100"/>
      <c r="C28" s="101"/>
      <c r="D28" s="102"/>
      <c r="E28" s="103"/>
      <c r="F28" s="104"/>
      <c r="G28" s="106"/>
      <c r="H28" s="106"/>
      <c r="I28" s="106"/>
      <c r="J28" s="107"/>
      <c r="K28" s="106"/>
      <c r="L28" s="108"/>
      <c r="M28" s="106"/>
      <c r="N28" s="106"/>
      <c r="O28" s="102"/>
      <c r="P28" s="106"/>
      <c r="Q28" s="106"/>
      <c r="R28" s="106"/>
      <c r="S28" s="106"/>
      <c r="T28" s="109"/>
    </row>
    <row r="29" spans="2:20" ht="19.5" customHeight="1" x14ac:dyDescent="0.2">
      <c r="B29" s="100"/>
      <c r="C29" s="101"/>
      <c r="D29" s="102"/>
      <c r="E29" s="103"/>
      <c r="F29" s="104"/>
      <c r="G29" s="106"/>
      <c r="H29" s="106"/>
      <c r="I29" s="106"/>
      <c r="J29" s="107"/>
      <c r="K29" s="106"/>
      <c r="L29" s="108"/>
      <c r="M29" s="106"/>
      <c r="N29" s="106"/>
      <c r="O29" s="102"/>
      <c r="P29" s="106"/>
      <c r="Q29" s="106"/>
      <c r="R29" s="106"/>
      <c r="S29" s="106"/>
      <c r="T29" s="109"/>
    </row>
    <row r="30" spans="2:20" ht="19.5" customHeight="1" x14ac:dyDescent="0.2">
      <c r="B30" s="100"/>
      <c r="C30" s="101"/>
      <c r="D30" s="102"/>
      <c r="E30" s="103"/>
      <c r="F30" s="104"/>
      <c r="G30" s="106"/>
      <c r="H30" s="106"/>
      <c r="I30" s="106"/>
      <c r="J30" s="107"/>
      <c r="K30" s="106"/>
      <c r="L30" s="108"/>
      <c r="M30" s="106"/>
      <c r="N30" s="106"/>
      <c r="O30" s="102"/>
      <c r="P30" s="106"/>
      <c r="Q30" s="106"/>
      <c r="R30" s="106"/>
      <c r="S30" s="106"/>
      <c r="T30" s="109"/>
    </row>
    <row r="31" spans="2:20" ht="14.25" x14ac:dyDescent="0.2">
      <c r="B31" s="100"/>
      <c r="C31" s="101"/>
      <c r="D31" s="102"/>
      <c r="E31" s="103"/>
      <c r="F31" s="104"/>
      <c r="G31" s="105"/>
      <c r="H31" s="106"/>
      <c r="I31" s="106"/>
      <c r="J31" s="107"/>
      <c r="K31" s="106"/>
      <c r="L31" s="108"/>
      <c r="M31" s="106"/>
      <c r="N31" s="106"/>
      <c r="O31" s="102"/>
      <c r="P31" s="106"/>
      <c r="Q31" s="106"/>
      <c r="R31" s="106"/>
      <c r="S31" s="106"/>
      <c r="T31" s="109"/>
    </row>
    <row r="32" spans="2:20" ht="14.25" x14ac:dyDescent="0.2">
      <c r="B32" s="100"/>
      <c r="C32" s="101"/>
      <c r="D32" s="102"/>
      <c r="E32" s="103"/>
      <c r="F32" s="104"/>
      <c r="G32" s="105"/>
      <c r="H32" s="106"/>
      <c r="I32" s="106"/>
      <c r="J32" s="107"/>
      <c r="K32" s="106"/>
      <c r="L32" s="108"/>
      <c r="M32" s="106"/>
      <c r="N32" s="106"/>
      <c r="O32" s="102"/>
      <c r="P32" s="106"/>
      <c r="Q32" s="106"/>
      <c r="R32" s="106"/>
      <c r="S32" s="106"/>
      <c r="T32" s="109"/>
    </row>
    <row r="33" spans="2:20" ht="14.25" x14ac:dyDescent="0.2">
      <c r="B33" s="100"/>
      <c r="C33" s="101"/>
      <c r="D33" s="102"/>
      <c r="E33" s="103"/>
      <c r="F33" s="104"/>
      <c r="G33" s="105"/>
      <c r="H33" s="106"/>
      <c r="I33" s="106"/>
      <c r="J33" s="107"/>
      <c r="K33" s="106"/>
      <c r="L33" s="108"/>
      <c r="M33" s="106"/>
      <c r="N33" s="106"/>
      <c r="O33" s="102"/>
      <c r="P33" s="106"/>
      <c r="Q33" s="106"/>
      <c r="R33" s="106"/>
      <c r="S33" s="106"/>
      <c r="T33" s="109"/>
    </row>
    <row r="34" spans="2:20" ht="14.25" x14ac:dyDescent="0.2">
      <c r="B34" s="100"/>
      <c r="C34" s="101"/>
      <c r="D34" s="102"/>
      <c r="E34" s="103"/>
      <c r="F34" s="104"/>
      <c r="G34" s="105"/>
      <c r="H34" s="106"/>
      <c r="I34" s="106"/>
      <c r="J34" s="107"/>
      <c r="K34" s="106"/>
      <c r="L34" s="108"/>
      <c r="M34" s="106"/>
      <c r="N34" s="106"/>
      <c r="O34" s="102"/>
      <c r="P34" s="106"/>
      <c r="Q34" s="106"/>
      <c r="R34" s="106"/>
      <c r="S34" s="106"/>
      <c r="T34" s="109"/>
    </row>
    <row r="35" spans="2:20" ht="14.25" x14ac:dyDescent="0.2">
      <c r="B35" s="100"/>
      <c r="C35" s="101"/>
      <c r="D35" s="102"/>
      <c r="E35" s="103"/>
      <c r="F35" s="104"/>
      <c r="G35" s="105"/>
      <c r="H35" s="106"/>
      <c r="I35" s="106"/>
      <c r="J35" s="107"/>
      <c r="K35" s="106"/>
      <c r="L35" s="108"/>
      <c r="M35" s="106"/>
      <c r="N35" s="106"/>
      <c r="O35" s="102"/>
      <c r="P35" s="106"/>
      <c r="Q35" s="106"/>
      <c r="R35" s="106"/>
      <c r="S35" s="106"/>
      <c r="T35" s="109"/>
    </row>
    <row r="38" spans="2:20" x14ac:dyDescent="0.2">
      <c r="B38" t="s">
        <v>131</v>
      </c>
      <c r="C38" s="110"/>
      <c r="D38" s="110"/>
      <c r="E38" s="110"/>
      <c r="F38" s="110"/>
      <c r="H38" t="s">
        <v>132</v>
      </c>
      <c r="I38" s="110"/>
      <c r="J38" s="110"/>
      <c r="K38" s="110"/>
      <c r="L38" s="110"/>
      <c r="M38" s="110"/>
    </row>
    <row r="39" spans="2:20" x14ac:dyDescent="0.2">
      <c r="B39" t="s">
        <v>99</v>
      </c>
      <c r="C39" s="97"/>
      <c r="D39" s="97"/>
      <c r="E39" s="97"/>
      <c r="F39" s="97"/>
      <c r="H39" t="s">
        <v>99</v>
      </c>
      <c r="I39" s="110"/>
      <c r="J39" s="110"/>
      <c r="K39" s="110"/>
      <c r="L39" s="110"/>
      <c r="M39" s="110"/>
    </row>
    <row r="44" spans="2:20" s="112" customFormat="1" x14ac:dyDescent="0.2">
      <c r="B44" s="112" t="s">
        <v>133</v>
      </c>
    </row>
  </sheetData>
  <mergeCells count="6">
    <mergeCell ref="B8:E8"/>
    <mergeCell ref="F8:G8"/>
    <mergeCell ref="B2:T2"/>
    <mergeCell ref="B3:T3"/>
    <mergeCell ref="B4:T4"/>
    <mergeCell ref="B6:T6"/>
  </mergeCells>
  <phoneticPr fontId="7" type="noConversion"/>
  <pageMargins left="0.4" right="0.34" top="0.46" bottom="0.4" header="0.2" footer="0.22"/>
  <pageSetup scale="41"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5"/>
  <sheetViews>
    <sheetView showGridLines="0" view="pageBreakPreview" zoomScaleNormal="100" zoomScaleSheetLayoutView="100" workbookViewId="0">
      <selection activeCell="C7" sqref="C7"/>
    </sheetView>
  </sheetViews>
  <sheetFormatPr baseColWidth="10" defaultColWidth="9.140625" defaultRowHeight="12.75" x14ac:dyDescent="0.2"/>
  <cols>
    <col min="1" max="1" width="44.42578125" customWidth="1"/>
    <col min="2" max="3" width="32" customWidth="1"/>
    <col min="4" max="4" width="16.28515625" customWidth="1"/>
  </cols>
  <sheetData>
    <row r="1" spans="1:4" s="60" customFormat="1" x14ac:dyDescent="0.2">
      <c r="A1" s="59" t="s">
        <v>190</v>
      </c>
      <c r="B1" s="59"/>
      <c r="C1" s="59"/>
    </row>
    <row r="2" spans="1:4" s="60" customFormat="1" x14ac:dyDescent="0.2"/>
    <row r="3" spans="1:4" s="60" customFormat="1" ht="13.5" customHeight="1" x14ac:dyDescent="0.2">
      <c r="A3" s="60" t="s">
        <v>191</v>
      </c>
    </row>
    <row r="4" spans="1:4" s="60" customFormat="1" ht="13.5" customHeight="1" x14ac:dyDescent="0.2"/>
    <row r="5" spans="1:4" s="61" customFormat="1" ht="25.5" x14ac:dyDescent="0.2">
      <c r="A5" s="115" t="s">
        <v>15</v>
      </c>
      <c r="B5" s="115" t="s">
        <v>78</v>
      </c>
      <c r="C5" s="115" t="s">
        <v>79</v>
      </c>
      <c r="D5" s="115" t="s">
        <v>24</v>
      </c>
    </row>
    <row r="6" spans="1:4" s="71" customFormat="1" ht="76.5" customHeight="1" x14ac:dyDescent="0.2">
      <c r="A6" s="297" t="s">
        <v>389</v>
      </c>
      <c r="B6" s="574" t="s">
        <v>419</v>
      </c>
      <c r="C6" s="73"/>
      <c r="D6" s="113"/>
    </row>
    <row r="7" spans="1:4" s="71" customFormat="1" ht="76.5" customHeight="1" x14ac:dyDescent="0.2">
      <c r="A7" s="297" t="s">
        <v>390</v>
      </c>
      <c r="B7" s="575"/>
      <c r="C7" s="73"/>
      <c r="D7" s="113"/>
    </row>
    <row r="8" spans="1:4" s="71" customFormat="1" ht="76.5" customHeight="1" x14ac:dyDescent="0.2">
      <c r="A8" s="297" t="s">
        <v>391</v>
      </c>
      <c r="B8" s="575"/>
      <c r="C8" s="73"/>
      <c r="D8" s="113"/>
    </row>
    <row r="9" spans="1:4" s="71" customFormat="1" ht="76.5" customHeight="1" x14ac:dyDescent="0.2">
      <c r="A9" s="297" t="s">
        <v>392</v>
      </c>
      <c r="B9" s="575"/>
      <c r="C9" s="73"/>
      <c r="D9" s="113"/>
    </row>
    <row r="10" spans="1:4" s="71" customFormat="1" ht="52.5" customHeight="1" x14ac:dyDescent="0.2">
      <c r="A10" s="143" t="s">
        <v>393</v>
      </c>
      <c r="B10" s="576"/>
      <c r="C10" s="72"/>
      <c r="D10" s="74"/>
    </row>
    <row r="11" spans="1:4" s="60" customFormat="1" x14ac:dyDescent="0.2"/>
    <row r="12" spans="1:4" s="60" customFormat="1" x14ac:dyDescent="0.2"/>
    <row r="13" spans="1:4" s="60" customFormat="1" x14ac:dyDescent="0.2"/>
    <row r="14" spans="1:4" s="60" customFormat="1" x14ac:dyDescent="0.2"/>
    <row r="15" spans="1:4" s="60" customFormat="1" x14ac:dyDescent="0.2"/>
  </sheetData>
  <mergeCells count="1">
    <mergeCell ref="B6:B10"/>
  </mergeCells>
  <phoneticPr fontId="7" type="noConversion"/>
  <printOptions horizontalCentered="1" verticalCentered="1"/>
  <pageMargins left="0.27" right="0.39"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2"/>
  <sheetViews>
    <sheetView showGridLines="0" view="pageBreakPreview" topLeftCell="A19" zoomScale="130" zoomScaleNormal="100" zoomScaleSheetLayoutView="130" workbookViewId="0">
      <selection activeCell="C43" sqref="C43:E43"/>
    </sheetView>
  </sheetViews>
  <sheetFormatPr baseColWidth="10" defaultColWidth="11.42578125" defaultRowHeight="13.5" x14ac:dyDescent="0.25"/>
  <cols>
    <col min="1" max="1" width="1.42578125" style="2" customWidth="1"/>
    <col min="2" max="2" width="17" style="3" customWidth="1"/>
    <col min="3" max="3" width="27.7109375" style="3" customWidth="1"/>
    <col min="4" max="4" width="10.85546875" style="3" customWidth="1"/>
    <col min="5" max="5" width="12.7109375" style="3" customWidth="1"/>
    <col min="6" max="6" width="2" style="3" customWidth="1"/>
    <col min="7" max="7" width="11.42578125" style="3" customWidth="1"/>
    <col min="8" max="8" width="12.5703125" style="3" customWidth="1"/>
    <col min="9" max="9" width="13.7109375" style="3" customWidth="1"/>
    <col min="10" max="16384" width="11.42578125" style="3"/>
  </cols>
  <sheetData>
    <row r="1" spans="1:14" ht="15" x14ac:dyDescent="0.25">
      <c r="B1" s="1" t="s">
        <v>2</v>
      </c>
      <c r="C1" s="1"/>
      <c r="D1" s="2"/>
      <c r="E1" s="2"/>
      <c r="F1" s="2"/>
      <c r="G1" s="2"/>
      <c r="H1" s="2"/>
      <c r="I1" s="2"/>
    </row>
    <row r="2" spans="1:14" x14ac:dyDescent="0.25">
      <c r="B2" s="2"/>
      <c r="C2" s="2"/>
      <c r="D2" s="2"/>
      <c r="E2" s="2"/>
      <c r="F2" s="2"/>
      <c r="G2" s="2"/>
      <c r="H2" s="2"/>
      <c r="I2" s="2"/>
    </row>
    <row r="3" spans="1:14" x14ac:dyDescent="0.25">
      <c r="B3" s="2"/>
      <c r="C3" s="2"/>
      <c r="D3" s="2"/>
      <c r="E3" s="2"/>
      <c r="F3" s="2"/>
      <c r="G3" s="2"/>
      <c r="H3" s="2"/>
      <c r="I3" s="2"/>
    </row>
    <row r="4" spans="1:14" x14ac:dyDescent="0.25">
      <c r="B4" s="2"/>
      <c r="C4" s="2"/>
      <c r="D4" s="2"/>
      <c r="E4" s="2"/>
      <c r="F4" s="2"/>
      <c r="G4" s="2"/>
      <c r="H4" s="2"/>
      <c r="I4" s="2"/>
    </row>
    <row r="5" spans="1:14" x14ac:dyDescent="0.25">
      <c r="B5" s="2"/>
      <c r="C5" s="2"/>
      <c r="D5" s="2"/>
      <c r="E5" s="2"/>
      <c r="F5" s="2"/>
      <c r="G5" s="2"/>
      <c r="H5" s="2"/>
      <c r="I5" s="2"/>
    </row>
    <row r="6" spans="1:14" x14ac:dyDescent="0.25">
      <c r="B6" s="2"/>
      <c r="C6" s="2"/>
      <c r="D6" s="2"/>
      <c r="E6" s="2"/>
      <c r="F6" s="2"/>
      <c r="G6" s="2"/>
      <c r="H6" s="2"/>
      <c r="I6" s="2"/>
    </row>
    <row r="7" spans="1:14" x14ac:dyDescent="0.25">
      <c r="B7" s="2"/>
      <c r="C7" s="2"/>
      <c r="D7" s="2"/>
      <c r="E7" s="2"/>
      <c r="F7" s="2"/>
      <c r="G7" s="2"/>
      <c r="H7" s="2"/>
      <c r="I7" s="2"/>
    </row>
    <row r="8" spans="1:14" x14ac:dyDescent="0.25">
      <c r="B8" s="2"/>
      <c r="C8" s="2"/>
      <c r="D8" s="2"/>
      <c r="E8" s="2"/>
      <c r="F8" s="2"/>
      <c r="G8" s="2"/>
      <c r="H8" s="2"/>
      <c r="I8" s="2"/>
    </row>
    <row r="9" spans="1:14" x14ac:dyDescent="0.25">
      <c r="B9" s="2"/>
      <c r="C9" s="2"/>
      <c r="D9" s="2"/>
      <c r="E9" s="2"/>
      <c r="F9" s="2"/>
      <c r="G9" s="2"/>
      <c r="H9" s="2"/>
      <c r="I9" s="2"/>
    </row>
    <row r="10" spans="1:14" x14ac:dyDescent="0.25">
      <c r="B10" s="2"/>
      <c r="C10" s="2"/>
      <c r="D10" s="2"/>
      <c r="E10" s="2"/>
      <c r="F10" s="2"/>
      <c r="G10" s="2"/>
      <c r="H10" s="2"/>
      <c r="I10" s="2"/>
    </row>
    <row r="11" spans="1:14" ht="14.25" thickBot="1" x14ac:dyDescent="0.3">
      <c r="B11" s="2"/>
      <c r="C11" s="2"/>
      <c r="D11" s="2"/>
      <c r="E11" s="2"/>
      <c r="F11" s="2"/>
      <c r="G11" s="2"/>
      <c r="H11" s="2"/>
      <c r="I11" s="2"/>
      <c r="N11" s="114"/>
    </row>
    <row r="12" spans="1:14" ht="25.5" x14ac:dyDescent="0.35">
      <c r="B12" s="404" t="s">
        <v>134</v>
      </c>
      <c r="C12" s="405"/>
      <c r="D12" s="405"/>
      <c r="E12" s="405"/>
      <c r="F12" s="405"/>
      <c r="G12" s="405"/>
      <c r="H12" s="405"/>
      <c r="I12" s="406"/>
    </row>
    <row r="13" spans="1:14" ht="14.25" thickBot="1" x14ac:dyDescent="0.3">
      <c r="B13" s="411"/>
      <c r="C13" s="412"/>
      <c r="D13" s="412"/>
      <c r="E13" s="412"/>
      <c r="F13" s="412"/>
      <c r="G13" s="412"/>
      <c r="H13" s="412"/>
      <c r="I13" s="413"/>
    </row>
    <row r="14" spans="1:14" x14ac:dyDescent="0.25">
      <c r="B14" s="4"/>
      <c r="C14" s="4"/>
      <c r="D14" s="2"/>
      <c r="E14" s="2"/>
      <c r="F14" s="2"/>
      <c r="G14" s="2"/>
      <c r="H14" s="2"/>
      <c r="I14" s="2"/>
    </row>
    <row r="15" spans="1:14" ht="14.25" thickBot="1" x14ac:dyDescent="0.3">
      <c r="A15" s="5"/>
      <c r="B15" s="5"/>
      <c r="C15" s="5"/>
      <c r="D15" s="5"/>
      <c r="E15" s="5"/>
      <c r="F15" s="5"/>
      <c r="G15" s="5"/>
      <c r="H15" s="5"/>
      <c r="I15" s="5"/>
    </row>
    <row r="16" spans="1:14" x14ac:dyDescent="0.25">
      <c r="B16" s="6"/>
      <c r="C16" s="28"/>
      <c r="D16" s="7"/>
      <c r="E16" s="8"/>
      <c r="F16" s="8"/>
      <c r="G16" s="8"/>
      <c r="H16" s="8"/>
      <c r="I16" s="9"/>
    </row>
    <row r="17" spans="2:9" x14ac:dyDescent="0.25">
      <c r="B17" s="11"/>
      <c r="C17" s="10"/>
      <c r="D17" s="12"/>
      <c r="E17" s="13"/>
      <c r="F17" s="13"/>
      <c r="G17" s="13"/>
      <c r="H17" s="13"/>
      <c r="I17" s="14"/>
    </row>
    <row r="18" spans="2:9" x14ac:dyDescent="0.25">
      <c r="B18" s="11"/>
      <c r="C18" s="10"/>
      <c r="D18" s="12"/>
      <c r="E18" s="13"/>
      <c r="F18" s="13"/>
      <c r="G18" s="13"/>
      <c r="H18" s="13"/>
      <c r="I18" s="14"/>
    </row>
    <row r="19" spans="2:9" x14ac:dyDescent="0.25">
      <c r="B19" s="11"/>
      <c r="C19" s="10"/>
      <c r="D19" s="12"/>
      <c r="E19" s="13"/>
      <c r="F19" s="13"/>
      <c r="G19" s="13"/>
      <c r="H19" s="13"/>
      <c r="I19" s="14"/>
    </row>
    <row r="20" spans="2:9" x14ac:dyDescent="0.25">
      <c r="B20" s="11"/>
      <c r="C20" s="10"/>
      <c r="D20" s="12"/>
      <c r="E20" s="13"/>
      <c r="F20" s="13"/>
      <c r="G20" s="13"/>
      <c r="H20" s="13"/>
      <c r="I20" s="14"/>
    </row>
    <row r="21" spans="2:9" x14ac:dyDescent="0.25">
      <c r="B21" s="11"/>
      <c r="C21" s="10"/>
      <c r="D21" s="27"/>
      <c r="E21" s="27"/>
      <c r="F21" s="27"/>
      <c r="G21" s="27"/>
      <c r="H21" s="27"/>
      <c r="I21" s="14"/>
    </row>
    <row r="22" spans="2:9" x14ac:dyDescent="0.25">
      <c r="B22" s="30"/>
      <c r="C22" s="20" t="s">
        <v>3</v>
      </c>
      <c r="D22" s="414">
        <v>89923</v>
      </c>
      <c r="E22" s="415"/>
      <c r="F22" s="415"/>
      <c r="G22" s="415"/>
      <c r="H22" s="416"/>
      <c r="I22" s="25"/>
    </row>
    <row r="23" spans="2:9" ht="13.5" customHeight="1" x14ac:dyDescent="0.25">
      <c r="B23" s="20"/>
      <c r="C23" s="29"/>
      <c r="D23" s="32"/>
      <c r="E23" s="32"/>
      <c r="F23" s="32"/>
      <c r="G23" s="32"/>
      <c r="H23" s="32"/>
      <c r="I23" s="19"/>
    </row>
    <row r="24" spans="2:9" ht="55.15" customHeight="1" x14ac:dyDescent="0.25">
      <c r="B24" s="30"/>
      <c r="C24" s="20" t="s">
        <v>4</v>
      </c>
      <c r="D24" s="414" t="s">
        <v>331</v>
      </c>
      <c r="E24" s="415"/>
      <c r="F24" s="415"/>
      <c r="G24" s="415"/>
      <c r="H24" s="416"/>
      <c r="I24" s="24"/>
    </row>
    <row r="25" spans="2:9" x14ac:dyDescent="0.25">
      <c r="B25" s="17"/>
      <c r="C25" s="18"/>
      <c r="D25" s="27"/>
      <c r="E25" s="27"/>
      <c r="F25" s="27"/>
      <c r="G25" s="27"/>
      <c r="H25" s="27"/>
      <c r="I25" s="14"/>
    </row>
    <row r="26" spans="2:9" x14ac:dyDescent="0.25">
      <c r="B26" s="30"/>
      <c r="C26" s="20" t="s">
        <v>96</v>
      </c>
      <c r="D26" s="417" t="s">
        <v>332</v>
      </c>
      <c r="E26" s="418"/>
      <c r="F26" s="418"/>
      <c r="G26" s="418"/>
      <c r="H26" s="419"/>
      <c r="I26" s="16"/>
    </row>
    <row r="27" spans="2:9" x14ac:dyDescent="0.25">
      <c r="B27" s="17"/>
      <c r="C27" s="18"/>
      <c r="D27" s="10"/>
      <c r="E27" s="10"/>
      <c r="F27" s="10"/>
      <c r="G27" s="10"/>
      <c r="H27" s="10"/>
      <c r="I27" s="14"/>
    </row>
    <row r="28" spans="2:9" x14ac:dyDescent="0.25">
      <c r="B28" s="30"/>
      <c r="C28" s="20" t="s">
        <v>97</v>
      </c>
      <c r="D28" s="422" t="s">
        <v>333</v>
      </c>
      <c r="E28" s="423"/>
      <c r="F28" s="31" t="s">
        <v>14</v>
      </c>
      <c r="G28" s="420" t="s">
        <v>334</v>
      </c>
      <c r="H28" s="421"/>
      <c r="I28" s="14"/>
    </row>
    <row r="29" spans="2:9" x14ac:dyDescent="0.25">
      <c r="B29" s="20"/>
      <c r="C29" s="29"/>
      <c r="D29" s="27"/>
      <c r="E29" s="27"/>
      <c r="F29" s="27"/>
      <c r="G29" s="27"/>
      <c r="H29" s="27"/>
      <c r="I29" s="14"/>
    </row>
    <row r="30" spans="2:9" x14ac:dyDescent="0.25">
      <c r="B30" s="20"/>
      <c r="C30" s="29"/>
      <c r="D30" s="27"/>
      <c r="E30" s="27"/>
      <c r="F30" s="27"/>
      <c r="G30" s="27"/>
      <c r="H30" s="27"/>
      <c r="I30" s="14"/>
    </row>
    <row r="31" spans="2:9" x14ac:dyDescent="0.25">
      <c r="B31" s="20"/>
      <c r="C31" s="29"/>
      <c r="D31" s="27"/>
      <c r="E31" s="27"/>
      <c r="F31" s="27"/>
      <c r="G31" s="27"/>
      <c r="H31" s="27"/>
      <c r="I31" s="14"/>
    </row>
    <row r="32" spans="2:9" x14ac:dyDescent="0.25">
      <c r="B32" s="20"/>
      <c r="C32" s="29"/>
      <c r="D32" s="27"/>
      <c r="E32" s="27"/>
      <c r="F32" s="27"/>
      <c r="G32" s="27"/>
      <c r="H32" s="27"/>
      <c r="I32" s="14"/>
    </row>
    <row r="33" spans="2:9" x14ac:dyDescent="0.25">
      <c r="B33" s="11"/>
      <c r="C33" s="10"/>
      <c r="D33" s="10"/>
      <c r="E33" s="10"/>
      <c r="F33" s="10"/>
      <c r="G33" s="10"/>
      <c r="H33" s="10"/>
      <c r="I33" s="14"/>
    </row>
    <row r="34" spans="2:9" ht="14.25" thickBot="1" x14ac:dyDescent="0.3">
      <c r="B34" s="21"/>
      <c r="C34" s="22"/>
      <c r="D34" s="22"/>
      <c r="E34" s="22"/>
      <c r="F34" s="22"/>
      <c r="G34" s="22"/>
      <c r="H34" s="22"/>
      <c r="I34" s="23"/>
    </row>
    <row r="35" spans="2:9" x14ac:dyDescent="0.25">
      <c r="B35" s="10"/>
      <c r="C35" s="10"/>
      <c r="D35" s="10"/>
      <c r="E35" s="10"/>
      <c r="F35" s="10"/>
      <c r="G35" s="10"/>
      <c r="H35" s="10"/>
      <c r="I35" s="10"/>
    </row>
    <row r="36" spans="2:9" ht="14.25" thickBot="1" x14ac:dyDescent="0.3">
      <c r="B36" s="10"/>
      <c r="C36" s="10"/>
      <c r="D36" s="10"/>
      <c r="E36" s="10"/>
      <c r="F36" s="10"/>
      <c r="G36" s="10"/>
      <c r="H36" s="10"/>
      <c r="I36" s="10"/>
    </row>
    <row r="37" spans="2:9" ht="16.5" thickBot="1" x14ac:dyDescent="0.3">
      <c r="B37" s="407" t="s">
        <v>16</v>
      </c>
      <c r="C37" s="408"/>
      <c r="D37" s="408"/>
      <c r="E37" s="408"/>
      <c r="F37" s="408"/>
      <c r="G37" s="408"/>
      <c r="H37" s="408"/>
      <c r="I37" s="409"/>
    </row>
    <row r="38" spans="2:9" x14ac:dyDescent="0.25">
      <c r="B38" s="15"/>
      <c r="C38" s="15"/>
      <c r="D38" s="15"/>
      <c r="E38" s="15"/>
      <c r="F38" s="15"/>
      <c r="G38" s="15"/>
      <c r="H38" s="15"/>
      <c r="I38" s="15"/>
    </row>
    <row r="39" spans="2:9" x14ac:dyDescent="0.25">
      <c r="B39" s="410" t="s">
        <v>1</v>
      </c>
      <c r="C39" s="410"/>
      <c r="D39" s="410"/>
      <c r="E39" s="410"/>
      <c r="F39" s="410"/>
      <c r="G39" s="410"/>
      <c r="H39" s="410"/>
      <c r="I39" s="410"/>
    </row>
    <row r="40" spans="2:9" ht="14.25" thickBot="1" x14ac:dyDescent="0.3">
      <c r="B40" s="286"/>
      <c r="C40" s="286"/>
      <c r="D40" s="286"/>
      <c r="E40" s="286"/>
      <c r="F40" s="286"/>
      <c r="G40" s="286"/>
      <c r="H40" s="286"/>
      <c r="I40" s="286"/>
    </row>
    <row r="41" spans="2:9" ht="22.5" customHeight="1" x14ac:dyDescent="0.25">
      <c r="B41" s="134" t="s">
        <v>6</v>
      </c>
      <c r="C41" s="400" t="s">
        <v>335</v>
      </c>
      <c r="D41" s="400"/>
      <c r="E41" s="400"/>
      <c r="F41" s="135"/>
      <c r="G41" s="136" t="s">
        <v>0</v>
      </c>
      <c r="H41" s="400"/>
      <c r="I41" s="401"/>
    </row>
    <row r="42" spans="2:9" ht="28.5" customHeight="1" thickBot="1" x14ac:dyDescent="0.3">
      <c r="B42" s="137" t="s">
        <v>5</v>
      </c>
      <c r="C42" s="577" t="s">
        <v>455</v>
      </c>
      <c r="D42" s="577"/>
      <c r="E42" s="577"/>
      <c r="F42" s="138"/>
      <c r="G42" s="139" t="s">
        <v>7</v>
      </c>
      <c r="H42" s="402"/>
      <c r="I42" s="403"/>
    </row>
    <row r="43" spans="2:9" ht="28.5" customHeight="1" x14ac:dyDescent="0.25">
      <c r="B43" s="134" t="s">
        <v>6</v>
      </c>
      <c r="C43" s="400" t="s">
        <v>336</v>
      </c>
      <c r="D43" s="400"/>
      <c r="E43" s="400"/>
      <c r="F43" s="287"/>
      <c r="G43" s="136" t="s">
        <v>0</v>
      </c>
      <c r="H43" s="400"/>
      <c r="I43" s="401"/>
    </row>
    <row r="44" spans="2:9" ht="28.5" customHeight="1" thickBot="1" x14ac:dyDescent="0.3">
      <c r="B44" s="137" t="s">
        <v>5</v>
      </c>
      <c r="C44" s="402" t="s">
        <v>456</v>
      </c>
      <c r="D44" s="402"/>
      <c r="E44" s="402"/>
      <c r="F44" s="288"/>
      <c r="G44" s="139" t="s">
        <v>7</v>
      </c>
      <c r="H44" s="402"/>
      <c r="I44" s="403"/>
    </row>
    <row r="45" spans="2:9" x14ac:dyDescent="0.25">
      <c r="B45" s="26"/>
      <c r="C45" s="26"/>
      <c r="D45" s="26"/>
      <c r="E45" s="26"/>
      <c r="F45" s="26"/>
      <c r="G45" s="26"/>
      <c r="H45" s="26"/>
      <c r="I45" s="26"/>
    </row>
    <row r="46" spans="2:9" x14ac:dyDescent="0.25">
      <c r="B46" s="2"/>
      <c r="C46" s="2"/>
      <c r="D46" s="2"/>
      <c r="E46" s="2"/>
      <c r="F46" s="2"/>
      <c r="G46" s="2"/>
      <c r="H46" s="2"/>
      <c r="I46" s="2"/>
    </row>
    <row r="47" spans="2:9" x14ac:dyDescent="0.25">
      <c r="B47" s="2"/>
      <c r="C47" s="2"/>
      <c r="D47" s="2"/>
      <c r="E47" s="2"/>
      <c r="F47" s="2"/>
      <c r="G47" s="2"/>
      <c r="H47" s="2"/>
      <c r="I47" s="2"/>
    </row>
    <row r="48" spans="2:9" x14ac:dyDescent="0.25">
      <c r="B48" s="2"/>
      <c r="C48" s="2"/>
      <c r="D48" s="2"/>
      <c r="E48" s="2"/>
      <c r="F48" s="2"/>
      <c r="G48" s="2"/>
      <c r="H48" s="2"/>
      <c r="I48" s="2"/>
    </row>
    <row r="49" spans="2:9" x14ac:dyDescent="0.25">
      <c r="B49" s="2"/>
      <c r="C49" s="2"/>
      <c r="D49" s="2"/>
      <c r="E49" s="2"/>
      <c r="F49" s="2"/>
      <c r="G49" s="2"/>
      <c r="H49" s="2"/>
      <c r="I49" s="2"/>
    </row>
    <row r="50" spans="2:9" x14ac:dyDescent="0.25">
      <c r="B50" s="2"/>
      <c r="C50" s="2"/>
      <c r="D50" s="2"/>
      <c r="E50" s="2"/>
      <c r="F50" s="2"/>
      <c r="G50" s="2"/>
      <c r="H50" s="2"/>
      <c r="I50" s="2"/>
    </row>
    <row r="51" spans="2:9" x14ac:dyDescent="0.25">
      <c r="B51" s="2"/>
      <c r="C51" s="2"/>
      <c r="D51" s="2"/>
      <c r="E51" s="2"/>
      <c r="F51" s="2"/>
      <c r="G51" s="2"/>
      <c r="H51" s="2"/>
      <c r="I51" s="2"/>
    </row>
    <row r="52" spans="2:9" x14ac:dyDescent="0.25">
      <c r="B52" s="2"/>
      <c r="C52" s="2"/>
      <c r="D52" s="2"/>
      <c r="E52" s="2"/>
      <c r="F52" s="2"/>
      <c r="G52" s="2"/>
      <c r="H52" s="2"/>
      <c r="I52" s="2"/>
    </row>
    <row r="53" spans="2:9" x14ac:dyDescent="0.25">
      <c r="B53" s="2"/>
      <c r="C53" s="2"/>
      <c r="D53" s="2"/>
      <c r="E53" s="2"/>
      <c r="F53" s="2"/>
      <c r="G53" s="2"/>
      <c r="H53" s="2"/>
      <c r="I53" s="2"/>
    </row>
    <row r="54" spans="2:9" x14ac:dyDescent="0.25">
      <c r="B54" s="2"/>
      <c r="C54" s="2"/>
      <c r="D54" s="2"/>
      <c r="E54" s="2"/>
      <c r="F54" s="2"/>
      <c r="G54" s="2"/>
      <c r="H54" s="2"/>
      <c r="I54" s="2"/>
    </row>
    <row r="55" spans="2:9" x14ac:dyDescent="0.25">
      <c r="B55" s="2"/>
      <c r="C55" s="2"/>
      <c r="D55" s="2"/>
      <c r="E55" s="2"/>
      <c r="F55" s="2"/>
      <c r="G55" s="2"/>
      <c r="H55" s="2"/>
      <c r="I55" s="2"/>
    </row>
    <row r="56" spans="2:9" x14ac:dyDescent="0.25">
      <c r="B56" s="2"/>
      <c r="C56" s="2"/>
      <c r="D56" s="2"/>
      <c r="E56" s="2"/>
      <c r="F56" s="2"/>
      <c r="G56" s="2"/>
      <c r="H56" s="2"/>
      <c r="I56" s="2"/>
    </row>
    <row r="57" spans="2:9" x14ac:dyDescent="0.25">
      <c r="B57" s="2"/>
      <c r="C57" s="2"/>
      <c r="D57" s="2"/>
      <c r="E57" s="2"/>
      <c r="F57" s="2"/>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sheetData>
  <mergeCells count="17">
    <mergeCell ref="B12:I12"/>
    <mergeCell ref="B37:I37"/>
    <mergeCell ref="B39:I39"/>
    <mergeCell ref="C41:E41"/>
    <mergeCell ref="H41:I41"/>
    <mergeCell ref="B13:I13"/>
    <mergeCell ref="D22:H22"/>
    <mergeCell ref="D24:H24"/>
    <mergeCell ref="D26:H26"/>
    <mergeCell ref="G28:H28"/>
    <mergeCell ref="D28:E28"/>
    <mergeCell ref="C43:E43"/>
    <mergeCell ref="H43:I43"/>
    <mergeCell ref="C44:E44"/>
    <mergeCell ref="H44:I44"/>
    <mergeCell ref="C42:E42"/>
    <mergeCell ref="H42:I42"/>
  </mergeCells>
  <phoneticPr fontId="0" type="noConversion"/>
  <pageMargins left="0.75" right="0.75" top="1" bottom="1" header="0" footer="0"/>
  <pageSetup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view="pageBreakPreview" zoomScale="99" zoomScaleNormal="100" zoomScaleSheetLayoutView="99" workbookViewId="0">
      <selection activeCell="I12" sqref="I12"/>
    </sheetView>
  </sheetViews>
  <sheetFormatPr baseColWidth="10" defaultColWidth="9.140625" defaultRowHeight="12.75" x14ac:dyDescent="0.2"/>
  <cols>
    <col min="1" max="1" width="19.85546875" style="141" customWidth="1"/>
    <col min="2" max="2" width="29.140625" style="141" customWidth="1"/>
    <col min="3" max="3" width="14.140625" style="141" customWidth="1"/>
    <col min="4" max="4" width="12.42578125" style="141" customWidth="1"/>
    <col min="5" max="5" width="10.5703125" style="141" customWidth="1"/>
    <col min="6" max="6" width="12.5703125" style="141" customWidth="1"/>
    <col min="7" max="7" width="12.42578125" style="141" customWidth="1"/>
    <col min="8" max="8" width="16" style="141" customWidth="1"/>
    <col min="9" max="9" width="45.140625" style="141" customWidth="1"/>
    <col min="10" max="16384" width="9.140625" style="141"/>
  </cols>
  <sheetData>
    <row r="2" spans="1:9" x14ac:dyDescent="0.2">
      <c r="A2" s="59" t="s">
        <v>147</v>
      </c>
    </row>
    <row r="3" spans="1:9" s="192" customFormat="1" ht="13.5" thickBot="1" x14ac:dyDescent="0.25"/>
    <row r="4" spans="1:9" s="192" customFormat="1" ht="54.75" customHeight="1" thickBot="1" x14ac:dyDescent="0.25">
      <c r="A4" s="435" t="s">
        <v>436</v>
      </c>
      <c r="B4" s="436"/>
      <c r="C4" s="436"/>
      <c r="D4" s="436"/>
      <c r="E4" s="436"/>
      <c r="F4" s="436"/>
      <c r="G4" s="436"/>
      <c r="H4" s="436"/>
      <c r="I4" s="437"/>
    </row>
    <row r="5" spans="1:9" s="192" customFormat="1" ht="51" customHeight="1" thickBot="1" x14ac:dyDescent="0.25">
      <c r="A5" s="435" t="s">
        <v>434</v>
      </c>
      <c r="B5" s="438"/>
      <c r="C5" s="438"/>
      <c r="D5" s="438"/>
      <c r="E5" s="438"/>
      <c r="F5" s="438"/>
      <c r="G5" s="438"/>
      <c r="H5" s="438"/>
      <c r="I5" s="439"/>
    </row>
    <row r="6" spans="1:9" s="192" customFormat="1" ht="38.25" customHeight="1" thickBot="1" x14ac:dyDescent="0.25">
      <c r="A6" s="440" t="s">
        <v>435</v>
      </c>
      <c r="B6" s="441"/>
      <c r="C6" s="441"/>
      <c r="D6" s="441"/>
      <c r="E6" s="441"/>
      <c r="F6" s="441"/>
      <c r="G6" s="441"/>
      <c r="H6" s="441"/>
      <c r="I6" s="442"/>
    </row>
    <row r="7" spans="1:9" s="192" customFormat="1" ht="31.5" customHeight="1" thickBot="1" x14ac:dyDescent="0.25">
      <c r="A7" s="440" t="s">
        <v>337</v>
      </c>
      <c r="B7" s="441"/>
      <c r="C7" s="441"/>
      <c r="D7" s="441"/>
      <c r="E7" s="442"/>
      <c r="F7" s="440" t="s">
        <v>338</v>
      </c>
      <c r="G7" s="441"/>
      <c r="H7" s="441"/>
      <c r="I7" s="442"/>
    </row>
    <row r="8" spans="1:9" s="192" customFormat="1" ht="28.5" customHeight="1" thickBot="1" x14ac:dyDescent="0.25">
      <c r="A8" s="443" t="s">
        <v>401</v>
      </c>
      <c r="B8" s="444"/>
      <c r="C8" s="444"/>
      <c r="D8" s="444"/>
      <c r="E8" s="444"/>
      <c r="F8" s="444"/>
      <c r="G8" s="444"/>
      <c r="H8" s="444"/>
      <c r="I8" s="445"/>
    </row>
    <row r="9" spans="1:9" s="192" customFormat="1" ht="63" customHeight="1" x14ac:dyDescent="0.2">
      <c r="A9" s="428" t="s">
        <v>136</v>
      </c>
      <c r="B9" s="430" t="s">
        <v>137</v>
      </c>
      <c r="C9" s="430" t="s">
        <v>138</v>
      </c>
      <c r="D9" s="430" t="s">
        <v>139</v>
      </c>
      <c r="E9" s="430"/>
      <c r="F9" s="430" t="s">
        <v>140</v>
      </c>
      <c r="G9" s="430"/>
      <c r="H9" s="430"/>
      <c r="I9" s="425" t="s">
        <v>141</v>
      </c>
    </row>
    <row r="10" spans="1:9" x14ac:dyDescent="0.2">
      <c r="A10" s="429"/>
      <c r="B10" s="427"/>
      <c r="C10" s="427"/>
      <c r="D10" s="427" t="s">
        <v>142</v>
      </c>
      <c r="E10" s="427" t="s">
        <v>143</v>
      </c>
      <c r="F10" s="336" t="s">
        <v>143</v>
      </c>
      <c r="G10" s="336" t="s">
        <v>143</v>
      </c>
      <c r="H10" s="427" t="s">
        <v>144</v>
      </c>
      <c r="I10" s="426"/>
    </row>
    <row r="11" spans="1:9" x14ac:dyDescent="0.2">
      <c r="A11" s="429"/>
      <c r="B11" s="427"/>
      <c r="C11" s="427"/>
      <c r="D11" s="427"/>
      <c r="E11" s="427"/>
      <c r="F11" s="336">
        <v>2017</v>
      </c>
      <c r="G11" s="336">
        <v>2018</v>
      </c>
      <c r="H11" s="427"/>
      <c r="I11" s="426"/>
    </row>
    <row r="12" spans="1:9" ht="135" customHeight="1" x14ac:dyDescent="0.2">
      <c r="A12" s="431" t="s">
        <v>402</v>
      </c>
      <c r="B12" s="337" t="s">
        <v>457</v>
      </c>
      <c r="C12" s="337" t="s">
        <v>421</v>
      </c>
      <c r="D12" s="339">
        <v>247</v>
      </c>
      <c r="E12" s="339">
        <v>2016</v>
      </c>
      <c r="F12" s="350">
        <v>500</v>
      </c>
      <c r="G12" s="350">
        <v>650</v>
      </c>
      <c r="H12" s="351">
        <v>650</v>
      </c>
      <c r="I12" s="578" t="s">
        <v>458</v>
      </c>
    </row>
    <row r="13" spans="1:9" ht="48" x14ac:dyDescent="0.2">
      <c r="A13" s="431"/>
      <c r="B13" s="337" t="s">
        <v>448</v>
      </c>
      <c r="C13" s="337" t="s">
        <v>421</v>
      </c>
      <c r="D13" s="352">
        <v>0.2</v>
      </c>
      <c r="E13" s="339">
        <v>2016</v>
      </c>
      <c r="F13" s="359">
        <v>0.35</v>
      </c>
      <c r="G13" s="353">
        <v>1</v>
      </c>
      <c r="H13" s="354">
        <v>1</v>
      </c>
      <c r="I13" s="341" t="s">
        <v>420</v>
      </c>
    </row>
    <row r="14" spans="1:9" ht="48" x14ac:dyDescent="0.2">
      <c r="A14" s="431"/>
      <c r="B14" s="337" t="s">
        <v>449</v>
      </c>
      <c r="C14" s="337" t="s">
        <v>421</v>
      </c>
      <c r="D14" s="352">
        <v>0</v>
      </c>
      <c r="E14" s="339">
        <v>2016</v>
      </c>
      <c r="F14" s="353">
        <v>0.5</v>
      </c>
      <c r="G14" s="353">
        <v>1</v>
      </c>
      <c r="H14" s="354">
        <v>1</v>
      </c>
      <c r="I14" s="341" t="s">
        <v>445</v>
      </c>
    </row>
    <row r="15" spans="1:9" ht="120" customHeight="1" x14ac:dyDescent="0.2">
      <c r="A15" s="342" t="s">
        <v>403</v>
      </c>
      <c r="B15" s="337" t="s">
        <v>450</v>
      </c>
      <c r="C15" s="337" t="s">
        <v>421</v>
      </c>
      <c r="D15" s="339">
        <v>291</v>
      </c>
      <c r="E15" s="339">
        <v>2016</v>
      </c>
      <c r="F15" s="350">
        <v>397</v>
      </c>
      <c r="G15" s="350">
        <v>597</v>
      </c>
      <c r="H15" s="351">
        <v>597</v>
      </c>
      <c r="I15" s="344" t="s">
        <v>422</v>
      </c>
    </row>
    <row r="16" spans="1:9" ht="65.25" customHeight="1" x14ac:dyDescent="0.2">
      <c r="A16" s="343" t="s">
        <v>404</v>
      </c>
      <c r="B16" s="337" t="s">
        <v>437</v>
      </c>
      <c r="C16" s="337" t="s">
        <v>421</v>
      </c>
      <c r="D16" s="352">
        <v>0</v>
      </c>
      <c r="E16" s="339">
        <v>2016</v>
      </c>
      <c r="F16" s="353">
        <v>0</v>
      </c>
      <c r="G16" s="353">
        <v>1</v>
      </c>
      <c r="H16" s="354">
        <v>1</v>
      </c>
      <c r="I16" s="344" t="s">
        <v>446</v>
      </c>
    </row>
    <row r="17" spans="1:11" ht="103.9" customHeight="1" x14ac:dyDescent="0.2">
      <c r="A17" s="342" t="s">
        <v>405</v>
      </c>
      <c r="B17" s="338" t="s">
        <v>423</v>
      </c>
      <c r="C17" s="337" t="s">
        <v>421</v>
      </c>
      <c r="D17" s="339">
        <v>1</v>
      </c>
      <c r="E17" s="339">
        <v>2015</v>
      </c>
      <c r="F17" s="339">
        <v>4</v>
      </c>
      <c r="G17" s="339">
        <v>8</v>
      </c>
      <c r="H17" s="355">
        <v>8</v>
      </c>
      <c r="I17" s="344" t="s">
        <v>444</v>
      </c>
    </row>
    <row r="18" spans="1:11" ht="83.45" customHeight="1" x14ac:dyDescent="0.2">
      <c r="A18" s="342" t="s">
        <v>406</v>
      </c>
      <c r="B18" s="338" t="s">
        <v>451</v>
      </c>
      <c r="C18" s="337" t="s">
        <v>421</v>
      </c>
      <c r="D18" s="339">
        <v>0</v>
      </c>
      <c r="E18" s="339">
        <v>2016</v>
      </c>
      <c r="F18" s="339">
        <v>0</v>
      </c>
      <c r="G18" s="339">
        <v>3</v>
      </c>
      <c r="H18" s="355">
        <v>3</v>
      </c>
      <c r="I18" s="344" t="s">
        <v>424</v>
      </c>
    </row>
    <row r="19" spans="1:11" ht="69.599999999999994" customHeight="1" x14ac:dyDescent="0.2">
      <c r="A19" s="342" t="s">
        <v>407</v>
      </c>
      <c r="B19" s="338" t="s">
        <v>438</v>
      </c>
      <c r="C19" s="337" t="s">
        <v>421</v>
      </c>
      <c r="D19" s="352">
        <v>0.2</v>
      </c>
      <c r="E19" s="339">
        <v>2016</v>
      </c>
      <c r="F19" s="353">
        <v>0.2</v>
      </c>
      <c r="G19" s="353">
        <v>1</v>
      </c>
      <c r="H19" s="354">
        <v>1</v>
      </c>
      <c r="I19" s="344" t="s">
        <v>425</v>
      </c>
      <c r="K19" s="348"/>
    </row>
    <row r="20" spans="1:11" ht="88.15" customHeight="1" x14ac:dyDescent="0.2">
      <c r="A20" s="431" t="s">
        <v>408</v>
      </c>
      <c r="B20" s="338" t="s">
        <v>439</v>
      </c>
      <c r="C20" s="337" t="s">
        <v>421</v>
      </c>
      <c r="D20" s="352">
        <v>0</v>
      </c>
      <c r="E20" s="339">
        <v>2016</v>
      </c>
      <c r="F20" s="353">
        <v>0.2</v>
      </c>
      <c r="G20" s="353">
        <v>1</v>
      </c>
      <c r="H20" s="354">
        <v>1</v>
      </c>
      <c r="I20" s="349" t="s">
        <v>426</v>
      </c>
    </row>
    <row r="21" spans="1:11" ht="81.599999999999994" customHeight="1" x14ac:dyDescent="0.2">
      <c r="A21" s="434"/>
      <c r="B21" s="338" t="s">
        <v>427</v>
      </c>
      <c r="C21" s="337" t="s">
        <v>421</v>
      </c>
      <c r="D21" s="352">
        <v>0</v>
      </c>
      <c r="E21" s="339">
        <v>2016</v>
      </c>
      <c r="F21" s="353">
        <v>0.2</v>
      </c>
      <c r="G21" s="353">
        <v>1</v>
      </c>
      <c r="H21" s="354">
        <v>1</v>
      </c>
      <c r="I21" s="344" t="s">
        <v>428</v>
      </c>
    </row>
    <row r="22" spans="1:11" ht="60.75" customHeight="1" x14ac:dyDescent="0.2">
      <c r="A22" s="434"/>
      <c r="B22" s="337" t="s">
        <v>452</v>
      </c>
      <c r="C22" s="337" t="s">
        <v>421</v>
      </c>
      <c r="D22" s="352">
        <v>0</v>
      </c>
      <c r="E22" s="339">
        <v>2016</v>
      </c>
      <c r="F22" s="353">
        <v>0.2</v>
      </c>
      <c r="G22" s="353">
        <v>1</v>
      </c>
      <c r="H22" s="354">
        <v>1</v>
      </c>
      <c r="I22" s="344" t="s">
        <v>428</v>
      </c>
    </row>
    <row r="23" spans="1:11" ht="80.25" customHeight="1" x14ac:dyDescent="0.2">
      <c r="A23" s="431" t="s">
        <v>409</v>
      </c>
      <c r="B23" s="337" t="s">
        <v>410</v>
      </c>
      <c r="C23" s="337" t="s">
        <v>421</v>
      </c>
      <c r="D23" s="339">
        <v>0</v>
      </c>
      <c r="E23" s="339">
        <v>2016</v>
      </c>
      <c r="F23" s="339">
        <v>1</v>
      </c>
      <c r="G23" s="339">
        <v>0</v>
      </c>
      <c r="H23" s="355">
        <v>1</v>
      </c>
      <c r="I23" s="341" t="s">
        <v>429</v>
      </c>
    </row>
    <row r="24" spans="1:11" ht="52.9" customHeight="1" x14ac:dyDescent="0.2">
      <c r="A24" s="431"/>
      <c r="B24" s="337" t="s">
        <v>440</v>
      </c>
      <c r="C24" s="337" t="s">
        <v>421</v>
      </c>
      <c r="D24" s="339">
        <v>0</v>
      </c>
      <c r="E24" s="339">
        <v>2016</v>
      </c>
      <c r="F24" s="339">
        <v>400</v>
      </c>
      <c r="G24" s="339">
        <v>0</v>
      </c>
      <c r="H24" s="355">
        <v>400</v>
      </c>
      <c r="I24" s="341" t="s">
        <v>430</v>
      </c>
    </row>
    <row r="25" spans="1:11" ht="52.9" customHeight="1" x14ac:dyDescent="0.2">
      <c r="A25" s="431"/>
      <c r="B25" s="337" t="s">
        <v>411</v>
      </c>
      <c r="C25" s="337" t="s">
        <v>421</v>
      </c>
      <c r="D25" s="339">
        <v>0</v>
      </c>
      <c r="E25" s="339">
        <v>2016</v>
      </c>
      <c r="F25" s="339">
        <v>0</v>
      </c>
      <c r="G25" s="339">
        <v>1</v>
      </c>
      <c r="H25" s="355">
        <v>1</v>
      </c>
      <c r="I25" s="341"/>
    </row>
    <row r="26" spans="1:11" ht="78" customHeight="1" x14ac:dyDescent="0.2">
      <c r="A26" s="432" t="s">
        <v>412</v>
      </c>
      <c r="B26" s="337" t="s">
        <v>413</v>
      </c>
      <c r="C26" s="337" t="s">
        <v>421</v>
      </c>
      <c r="D26" s="340">
        <v>12433</v>
      </c>
      <c r="E26" s="339">
        <v>2016</v>
      </c>
      <c r="F26" s="340">
        <v>11500</v>
      </c>
      <c r="G26" s="340">
        <v>11500</v>
      </c>
      <c r="H26" s="356">
        <v>11500</v>
      </c>
      <c r="I26" s="341" t="s">
        <v>431</v>
      </c>
    </row>
    <row r="27" spans="1:11" ht="63" customHeight="1" x14ac:dyDescent="0.2">
      <c r="A27" s="432"/>
      <c r="B27" s="337" t="s">
        <v>414</v>
      </c>
      <c r="C27" s="337" t="s">
        <v>421</v>
      </c>
      <c r="D27" s="339">
        <v>36</v>
      </c>
      <c r="E27" s="339">
        <v>2016</v>
      </c>
      <c r="F27" s="339">
        <v>48</v>
      </c>
      <c r="G27" s="339">
        <v>20</v>
      </c>
      <c r="H27" s="355">
        <v>20</v>
      </c>
      <c r="I27" s="341" t="s">
        <v>432</v>
      </c>
    </row>
    <row r="28" spans="1:11" ht="64.150000000000006" customHeight="1" x14ac:dyDescent="0.2">
      <c r="A28" s="432"/>
      <c r="B28" s="337" t="s">
        <v>415</v>
      </c>
      <c r="C28" s="337" t="s">
        <v>421</v>
      </c>
      <c r="D28" s="339" t="s">
        <v>418</v>
      </c>
      <c r="E28" s="339">
        <v>2016</v>
      </c>
      <c r="F28" s="350" t="s">
        <v>453</v>
      </c>
      <c r="G28" s="350" t="s">
        <v>453</v>
      </c>
      <c r="H28" s="351" t="s">
        <v>453</v>
      </c>
      <c r="I28" s="341" t="s">
        <v>454</v>
      </c>
    </row>
    <row r="29" spans="1:11" ht="53.45" customHeight="1" x14ac:dyDescent="0.2">
      <c r="A29" s="432"/>
      <c r="B29" s="337" t="s">
        <v>441</v>
      </c>
      <c r="C29" s="337" t="s">
        <v>421</v>
      </c>
      <c r="D29" s="339">
        <v>12</v>
      </c>
      <c r="E29" s="339">
        <v>2016</v>
      </c>
      <c r="F29" s="339">
        <v>18</v>
      </c>
      <c r="G29" s="339">
        <v>27</v>
      </c>
      <c r="H29" s="355">
        <v>27</v>
      </c>
      <c r="I29" s="341" t="s">
        <v>447</v>
      </c>
    </row>
    <row r="30" spans="1:11" ht="64.150000000000006" customHeight="1" x14ac:dyDescent="0.2">
      <c r="A30" s="432" t="s">
        <v>416</v>
      </c>
      <c r="B30" s="337" t="s">
        <v>442</v>
      </c>
      <c r="C30" s="337" t="s">
        <v>421</v>
      </c>
      <c r="D30" s="352">
        <v>0.5</v>
      </c>
      <c r="E30" s="339">
        <v>2016</v>
      </c>
      <c r="F30" s="352">
        <v>0.5</v>
      </c>
      <c r="G30" s="352">
        <v>1</v>
      </c>
      <c r="H30" s="357">
        <v>1</v>
      </c>
      <c r="I30" s="341" t="s">
        <v>433</v>
      </c>
    </row>
    <row r="31" spans="1:11" ht="64.150000000000006" customHeight="1" x14ac:dyDescent="0.2">
      <c r="A31" s="432"/>
      <c r="B31" s="337" t="s">
        <v>443</v>
      </c>
      <c r="C31" s="337" t="s">
        <v>421</v>
      </c>
      <c r="D31" s="339">
        <v>0</v>
      </c>
      <c r="E31" s="339">
        <v>2016</v>
      </c>
      <c r="F31" s="339">
        <v>0</v>
      </c>
      <c r="G31" s="339">
        <v>1</v>
      </c>
      <c r="H31" s="355">
        <v>1</v>
      </c>
      <c r="I31" s="341"/>
    </row>
    <row r="32" spans="1:11" ht="64.150000000000006" customHeight="1" thickBot="1" x14ac:dyDescent="0.25">
      <c r="A32" s="433"/>
      <c r="B32" s="345" t="s">
        <v>417</v>
      </c>
      <c r="C32" s="345" t="s">
        <v>421</v>
      </c>
      <c r="D32" s="346">
        <v>0</v>
      </c>
      <c r="E32" s="346">
        <v>2016</v>
      </c>
      <c r="F32" s="346">
        <v>0</v>
      </c>
      <c r="G32" s="346">
        <v>1</v>
      </c>
      <c r="H32" s="358">
        <v>1</v>
      </c>
      <c r="I32" s="347"/>
    </row>
    <row r="35" spans="1:9" ht="24" customHeight="1" x14ac:dyDescent="0.2">
      <c r="A35" s="424" t="s">
        <v>145</v>
      </c>
      <c r="B35" s="424"/>
      <c r="C35" s="424"/>
      <c r="D35" s="424"/>
      <c r="E35" s="424"/>
      <c r="F35" s="424"/>
      <c r="G35" s="424"/>
      <c r="H35" s="424"/>
      <c r="I35" s="424"/>
    </row>
    <row r="37" spans="1:9" x14ac:dyDescent="0.2">
      <c r="A37" s="141" t="s">
        <v>199</v>
      </c>
    </row>
  </sheetData>
  <mergeCells count="21">
    <mergeCell ref="A4:I4"/>
    <mergeCell ref="A5:I5"/>
    <mergeCell ref="A6:I6"/>
    <mergeCell ref="A8:I8"/>
    <mergeCell ref="A7:E7"/>
    <mergeCell ref="F7:I7"/>
    <mergeCell ref="A35:I35"/>
    <mergeCell ref="I9:I11"/>
    <mergeCell ref="D10:D11"/>
    <mergeCell ref="E10:E11"/>
    <mergeCell ref="H10:H11"/>
    <mergeCell ref="A9:A11"/>
    <mergeCell ref="B9:B11"/>
    <mergeCell ref="C9:C11"/>
    <mergeCell ref="D9:E9"/>
    <mergeCell ref="F9:H9"/>
    <mergeCell ref="A12:A14"/>
    <mergeCell ref="A30:A32"/>
    <mergeCell ref="A20:A22"/>
    <mergeCell ref="A23:A25"/>
    <mergeCell ref="A26:A29"/>
  </mergeCells>
  <hyperlinks>
    <hyperlink ref="B9" location="_ftn1" display="_ftn1"/>
    <hyperlink ref="A35" location="_ftnref1" display="_ftnref1"/>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tabSelected="1" view="pageBreakPreview" zoomScale="85" zoomScaleNormal="85" zoomScaleSheetLayoutView="85" workbookViewId="0">
      <selection activeCell="G26" sqref="A1:G26"/>
    </sheetView>
  </sheetViews>
  <sheetFormatPr baseColWidth="10" defaultColWidth="9.140625" defaultRowHeight="12.75" x14ac:dyDescent="0.2"/>
  <cols>
    <col min="1" max="1" width="41.28515625" customWidth="1"/>
    <col min="2" max="2" width="61.85546875" customWidth="1"/>
    <col min="3" max="3" width="26.28515625" customWidth="1"/>
    <col min="4" max="4" width="39.7109375" customWidth="1"/>
    <col min="5" max="5" width="39.28515625" customWidth="1"/>
    <col min="6" max="6" width="29" customWidth="1"/>
    <col min="7" max="7" width="21.140625" customWidth="1"/>
  </cols>
  <sheetData>
    <row r="2" spans="1:7" ht="15.75" x14ac:dyDescent="0.25">
      <c r="A2" s="126" t="s">
        <v>459</v>
      </c>
    </row>
    <row r="4" spans="1:7" ht="13.5" thickBot="1" x14ac:dyDescent="0.25"/>
    <row r="5" spans="1:7" ht="15" x14ac:dyDescent="0.2">
      <c r="A5" s="360" t="s">
        <v>149</v>
      </c>
      <c r="B5" s="448" t="s">
        <v>151</v>
      </c>
      <c r="C5" s="448" t="s">
        <v>152</v>
      </c>
      <c r="D5" s="448" t="s">
        <v>153</v>
      </c>
      <c r="E5" s="448" t="s">
        <v>464</v>
      </c>
    </row>
    <row r="6" spans="1:7" ht="15.75" thickBot="1" x14ac:dyDescent="0.25">
      <c r="A6" s="361" t="s">
        <v>150</v>
      </c>
      <c r="B6" s="449"/>
      <c r="C6" s="449"/>
      <c r="D6" s="449"/>
      <c r="E6" s="449" t="s">
        <v>463</v>
      </c>
    </row>
    <row r="7" spans="1:7" ht="98.25" customHeight="1" thickBot="1" x14ac:dyDescent="0.25">
      <c r="A7" s="289" t="s">
        <v>154</v>
      </c>
      <c r="B7" s="290" t="s">
        <v>155</v>
      </c>
      <c r="C7" s="291" t="s">
        <v>179</v>
      </c>
      <c r="D7" s="290" t="s">
        <v>156</v>
      </c>
      <c r="E7" s="588" t="s">
        <v>465</v>
      </c>
      <c r="F7" s="141"/>
    </row>
    <row r="8" spans="1:7" ht="107.25" customHeight="1" thickBot="1" x14ac:dyDescent="0.25">
      <c r="A8" s="289" t="s">
        <v>158</v>
      </c>
      <c r="B8" s="290" t="s">
        <v>159</v>
      </c>
      <c r="C8" s="291" t="s">
        <v>179</v>
      </c>
      <c r="D8" s="290" t="s">
        <v>160</v>
      </c>
      <c r="E8" s="588" t="s">
        <v>466</v>
      </c>
    </row>
    <row r="9" spans="1:7" ht="66.75" customHeight="1" x14ac:dyDescent="0.2">
      <c r="A9" s="450" t="s">
        <v>161</v>
      </c>
      <c r="B9" s="452" t="s">
        <v>162</v>
      </c>
      <c r="C9" s="446" t="s">
        <v>163</v>
      </c>
      <c r="D9" s="452" t="s">
        <v>164</v>
      </c>
      <c r="E9" s="589" t="s">
        <v>467</v>
      </c>
    </row>
    <row r="10" spans="1:7" ht="50.25" customHeight="1" thickBot="1" x14ac:dyDescent="0.25">
      <c r="A10" s="451"/>
      <c r="B10" s="453"/>
      <c r="C10" s="447"/>
      <c r="D10" s="453"/>
      <c r="E10" s="590"/>
    </row>
    <row r="11" spans="1:7" ht="122.25" customHeight="1" thickBot="1" x14ac:dyDescent="0.25">
      <c r="A11" s="450" t="s">
        <v>165</v>
      </c>
      <c r="B11" s="452" t="s">
        <v>166</v>
      </c>
      <c r="C11" s="446" t="s">
        <v>167</v>
      </c>
      <c r="D11" s="452" t="s">
        <v>168</v>
      </c>
      <c r="E11" s="588" t="s">
        <v>468</v>
      </c>
      <c r="G11" s="218"/>
    </row>
    <row r="12" spans="1:7" ht="57.75" hidden="1" customHeight="1" thickBot="1" x14ac:dyDescent="0.25">
      <c r="A12" s="451"/>
      <c r="B12" s="453"/>
      <c r="C12" s="447"/>
      <c r="D12" s="453"/>
      <c r="E12" s="591" t="s">
        <v>157</v>
      </c>
    </row>
    <row r="13" spans="1:7" ht="126.75" customHeight="1" thickBot="1" x14ac:dyDescent="0.25">
      <c r="A13" s="450" t="s">
        <v>169</v>
      </c>
      <c r="B13" s="452" t="s">
        <v>170</v>
      </c>
      <c r="C13" s="446" t="s">
        <v>163</v>
      </c>
      <c r="D13" s="452" t="s">
        <v>171</v>
      </c>
      <c r="E13" s="588" t="s">
        <v>469</v>
      </c>
    </row>
    <row r="14" spans="1:7" ht="15" hidden="1" customHeight="1" thickBot="1" x14ac:dyDescent="0.25">
      <c r="A14" s="451"/>
      <c r="B14" s="453"/>
      <c r="C14" s="447"/>
      <c r="D14" s="453"/>
      <c r="E14" s="591" t="s">
        <v>172</v>
      </c>
    </row>
    <row r="15" spans="1:7" ht="168.75" customHeight="1" thickBot="1" x14ac:dyDescent="0.25">
      <c r="A15" s="362" t="s">
        <v>173</v>
      </c>
      <c r="B15" s="334" t="s">
        <v>174</v>
      </c>
      <c r="C15" s="335" t="s">
        <v>175</v>
      </c>
      <c r="D15" s="333"/>
      <c r="E15" s="588" t="s">
        <v>475</v>
      </c>
    </row>
    <row r="16" spans="1:7" ht="144.75" customHeight="1" thickBot="1" x14ac:dyDescent="0.25">
      <c r="A16" s="579" t="s">
        <v>176</v>
      </c>
      <c r="B16" s="334" t="s">
        <v>177</v>
      </c>
      <c r="C16" s="335" t="s">
        <v>163</v>
      </c>
      <c r="D16" s="333" t="s">
        <v>178</v>
      </c>
      <c r="E16" s="333" t="s">
        <v>476</v>
      </c>
    </row>
    <row r="19" spans="1:7" ht="15.75" x14ac:dyDescent="0.25">
      <c r="A19" s="126" t="s">
        <v>188</v>
      </c>
    </row>
    <row r="20" spans="1:7" ht="13.5" thickBot="1" x14ac:dyDescent="0.25"/>
    <row r="21" spans="1:7" ht="21.75" customHeight="1" x14ac:dyDescent="0.2">
      <c r="A21" s="448" t="s">
        <v>180</v>
      </c>
      <c r="B21" s="448" t="s">
        <v>181</v>
      </c>
      <c r="C21" s="448" t="s">
        <v>222</v>
      </c>
      <c r="D21" s="448" t="s">
        <v>478</v>
      </c>
      <c r="E21" s="125" t="s">
        <v>99</v>
      </c>
      <c r="F21" s="448" t="s">
        <v>183</v>
      </c>
      <c r="G21" s="448" t="s">
        <v>184</v>
      </c>
    </row>
    <row r="22" spans="1:7" ht="15.75" customHeight="1" thickBot="1" x14ac:dyDescent="0.25">
      <c r="A22" s="580"/>
      <c r="B22" s="580"/>
      <c r="C22" s="580"/>
      <c r="D22" s="580"/>
      <c r="E22" s="581" t="s">
        <v>182</v>
      </c>
      <c r="F22" s="580"/>
      <c r="G22" s="580"/>
    </row>
    <row r="23" spans="1:7" ht="28.5" x14ac:dyDescent="0.2">
      <c r="A23" s="582" t="s">
        <v>185</v>
      </c>
      <c r="B23" s="585"/>
      <c r="C23" s="582"/>
      <c r="D23" s="582"/>
      <c r="E23" s="585" t="s">
        <v>472</v>
      </c>
      <c r="F23" s="585" t="s">
        <v>462</v>
      </c>
      <c r="G23" s="592">
        <v>15000</v>
      </c>
    </row>
    <row r="24" spans="1:7" ht="22.5" customHeight="1" x14ac:dyDescent="0.2">
      <c r="A24" s="583" t="s">
        <v>460</v>
      </c>
      <c r="B24" s="583"/>
      <c r="C24" s="583"/>
      <c r="D24" s="583"/>
      <c r="E24" s="593" t="s">
        <v>473</v>
      </c>
      <c r="F24" s="594" t="s">
        <v>461</v>
      </c>
      <c r="G24" s="595">
        <v>26258</v>
      </c>
    </row>
    <row r="25" spans="1:7" ht="37.5" customHeight="1" x14ac:dyDescent="0.2">
      <c r="A25" s="583" t="s">
        <v>470</v>
      </c>
      <c r="B25" s="583"/>
      <c r="C25" s="586" t="s">
        <v>471</v>
      </c>
      <c r="D25" s="583"/>
      <c r="E25" s="593" t="s">
        <v>474</v>
      </c>
      <c r="F25" s="593" t="s">
        <v>477</v>
      </c>
      <c r="G25" s="595">
        <v>24832</v>
      </c>
    </row>
    <row r="26" spans="1:7" ht="23.25" customHeight="1" thickBot="1" x14ac:dyDescent="0.25">
      <c r="A26" s="584" t="s">
        <v>186</v>
      </c>
      <c r="B26" s="584"/>
      <c r="C26" s="584"/>
      <c r="D26" s="584"/>
      <c r="E26" s="584" t="s">
        <v>187</v>
      </c>
      <c r="F26" s="584"/>
      <c r="G26" s="587"/>
    </row>
  </sheetData>
  <mergeCells count="23">
    <mergeCell ref="B5:B6"/>
    <mergeCell ref="C5:C6"/>
    <mergeCell ref="D5:D6"/>
    <mergeCell ref="E9:E10"/>
    <mergeCell ref="E5:E6"/>
    <mergeCell ref="A9:A10"/>
    <mergeCell ref="B9:B10"/>
    <mergeCell ref="C9:C10"/>
    <mergeCell ref="D9:D10"/>
    <mergeCell ref="A11:A12"/>
    <mergeCell ref="B11:B12"/>
    <mergeCell ref="C11:C12"/>
    <mergeCell ref="D11:D12"/>
    <mergeCell ref="A13:A14"/>
    <mergeCell ref="B13:B14"/>
    <mergeCell ref="C13:C14"/>
    <mergeCell ref="D13:D14"/>
    <mergeCell ref="G21:G22"/>
    <mergeCell ref="A21:A22"/>
    <mergeCell ref="B21:B22"/>
    <mergeCell ref="C21:C22"/>
    <mergeCell ref="D21:D22"/>
    <mergeCell ref="F21:F22"/>
  </mergeCells>
  <pageMargins left="0.7" right="0.7" top="0.75" bottom="0.75" header="0.3" footer="0.3"/>
  <pageSetup scale="4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0"/>
  <sheetViews>
    <sheetView showGridLines="0" view="pageBreakPreview" topLeftCell="A24" zoomScaleNormal="100" zoomScaleSheetLayoutView="100" workbookViewId="0">
      <selection activeCell="E14" sqref="E14"/>
    </sheetView>
  </sheetViews>
  <sheetFormatPr baseColWidth="10" defaultColWidth="11.42578125" defaultRowHeight="12.75" x14ac:dyDescent="0.2"/>
  <cols>
    <col min="1" max="1" width="28.42578125" style="141" customWidth="1"/>
    <col min="2" max="2" width="11.28515625" style="141" bestFit="1" customWidth="1"/>
    <col min="3" max="3" width="10.28515625" style="141" bestFit="1" customWidth="1"/>
    <col min="4" max="4" width="48.7109375" style="141" customWidth="1"/>
    <col min="5" max="5" width="15.42578125" style="278" customWidth="1"/>
    <col min="6" max="6" width="15.42578125" style="300" customWidth="1"/>
    <col min="7" max="7" width="17" style="283" customWidth="1"/>
    <col min="8" max="9" width="26.140625" style="141" customWidth="1"/>
    <col min="10" max="10" width="12.28515625" style="141" bestFit="1" customWidth="1"/>
    <col min="11" max="43" width="11.42578125" style="141" customWidth="1"/>
    <col min="44" max="44" width="97.85546875" style="141" customWidth="1"/>
    <col min="45" max="45" width="11.42578125" style="141" customWidth="1"/>
    <col min="46" max="46" width="17.85546875" style="144" customWidth="1"/>
    <col min="47" max="47" width="4.5703125" style="144" customWidth="1"/>
    <col min="48" max="48" width="19.42578125" style="144" customWidth="1"/>
    <col min="49" max="16384" width="11.42578125" style="141"/>
  </cols>
  <sheetData>
    <row r="1" spans="1:48" ht="16.5" customHeight="1" x14ac:dyDescent="0.2">
      <c r="A1" s="59" t="s">
        <v>388</v>
      </c>
      <c r="B1" s="59"/>
      <c r="C1" s="59"/>
      <c r="AR1" s="39" t="s">
        <v>52</v>
      </c>
      <c r="AT1" s="320" t="s">
        <v>18</v>
      </c>
      <c r="AV1" s="38" t="s">
        <v>19</v>
      </c>
    </row>
    <row r="2" spans="1:48" ht="7.5" customHeight="1" x14ac:dyDescent="0.2">
      <c r="AR2" s="142" t="s">
        <v>81</v>
      </c>
      <c r="AT2" s="143" t="s">
        <v>26</v>
      </c>
      <c r="AV2" s="143" t="s">
        <v>27</v>
      </c>
    </row>
    <row r="3" spans="1:48" ht="25.5" x14ac:dyDescent="0.2">
      <c r="A3" s="468" t="s">
        <v>17</v>
      </c>
      <c r="B3" s="468"/>
      <c r="C3" s="468"/>
      <c r="D3" s="468"/>
      <c r="E3" s="468"/>
      <c r="F3" s="468"/>
      <c r="G3" s="468"/>
      <c r="AR3" s="142" t="s">
        <v>82</v>
      </c>
      <c r="AT3" s="143" t="s">
        <v>29</v>
      </c>
      <c r="AV3" s="143" t="s">
        <v>30</v>
      </c>
    </row>
    <row r="4" spans="1:48" x14ac:dyDescent="0.2">
      <c r="AR4" s="142" t="s">
        <v>83</v>
      </c>
      <c r="AT4" s="143" t="s">
        <v>31</v>
      </c>
      <c r="AV4" s="143" t="s">
        <v>47</v>
      </c>
    </row>
    <row r="5" spans="1:48" s="61" customFormat="1" ht="25.5" x14ac:dyDescent="0.2">
      <c r="A5" s="115" t="s">
        <v>22</v>
      </c>
      <c r="B5" s="115" t="s">
        <v>18</v>
      </c>
      <c r="C5" s="115" t="s">
        <v>19</v>
      </c>
      <c r="D5" s="115" t="s">
        <v>77</v>
      </c>
      <c r="E5" s="319" t="s">
        <v>23</v>
      </c>
      <c r="F5" s="318" t="s">
        <v>386</v>
      </c>
      <c r="G5" s="317" t="s">
        <v>80</v>
      </c>
      <c r="H5" s="62"/>
      <c r="I5" s="63"/>
      <c r="AR5" s="142" t="s">
        <v>84</v>
      </c>
      <c r="AT5" s="143" t="s">
        <v>32</v>
      </c>
      <c r="AU5" s="144"/>
      <c r="AV5" s="143" t="s">
        <v>49</v>
      </c>
    </row>
    <row r="6" spans="1:48" s="148" customFormat="1" x14ac:dyDescent="0.2">
      <c r="A6" s="455" t="s">
        <v>389</v>
      </c>
      <c r="B6" s="326">
        <v>55050</v>
      </c>
      <c r="C6" s="326">
        <v>1210</v>
      </c>
      <c r="D6" s="315" t="s">
        <v>395</v>
      </c>
      <c r="E6" s="313"/>
      <c r="F6" s="217">
        <v>13311</v>
      </c>
      <c r="G6" s="312"/>
      <c r="H6" s="146"/>
      <c r="I6" s="147"/>
      <c r="J6" s="146"/>
      <c r="AR6" s="142" t="s">
        <v>85</v>
      </c>
      <c r="AT6" s="143" t="s">
        <v>33</v>
      </c>
      <c r="AU6" s="144"/>
      <c r="AV6" s="143" t="s">
        <v>51</v>
      </c>
    </row>
    <row r="7" spans="1:48" s="148" customFormat="1" x14ac:dyDescent="0.2">
      <c r="A7" s="456"/>
      <c r="B7" s="326">
        <v>55050</v>
      </c>
      <c r="C7" s="326">
        <v>1210</v>
      </c>
      <c r="D7" s="315" t="s">
        <v>228</v>
      </c>
      <c r="E7" s="313"/>
      <c r="F7" s="217">
        <v>63300</v>
      </c>
      <c r="G7" s="312"/>
      <c r="H7" s="146"/>
      <c r="I7" s="147"/>
      <c r="J7" s="146"/>
      <c r="AR7" s="142"/>
      <c r="AT7" s="143"/>
      <c r="AU7" s="144"/>
      <c r="AV7" s="316"/>
    </row>
    <row r="8" spans="1:48" s="148" customFormat="1" x14ac:dyDescent="0.2">
      <c r="A8" s="456"/>
      <c r="B8" s="326">
        <v>55050</v>
      </c>
      <c r="C8" s="326">
        <v>1210</v>
      </c>
      <c r="D8" s="315" t="s">
        <v>230</v>
      </c>
      <c r="E8" s="313"/>
      <c r="F8" s="217">
        <v>95033</v>
      </c>
      <c r="G8" s="312"/>
      <c r="H8" s="146"/>
      <c r="I8" s="147"/>
      <c r="J8" s="146"/>
      <c r="AR8" s="142"/>
      <c r="AT8" s="143"/>
      <c r="AU8" s="144"/>
      <c r="AV8" s="316"/>
    </row>
    <row r="9" spans="1:48" s="148" customFormat="1" x14ac:dyDescent="0.2">
      <c r="A9" s="456"/>
      <c r="B9" s="326">
        <v>55050</v>
      </c>
      <c r="C9" s="326">
        <v>1210</v>
      </c>
      <c r="D9" s="315" t="s">
        <v>387</v>
      </c>
      <c r="E9" s="313"/>
      <c r="F9" s="217">
        <v>36000</v>
      </c>
      <c r="G9" s="312"/>
      <c r="H9" s="146"/>
      <c r="I9" s="147"/>
      <c r="J9" s="146"/>
      <c r="AR9" s="142"/>
      <c r="AT9" s="143"/>
      <c r="AU9" s="144"/>
      <c r="AV9" s="316"/>
    </row>
    <row r="10" spans="1:48" s="148" customFormat="1" ht="25.5" x14ac:dyDescent="0.2">
      <c r="A10" s="456"/>
      <c r="B10" s="326">
        <v>55050</v>
      </c>
      <c r="C10" s="326">
        <v>1210</v>
      </c>
      <c r="D10" s="315" t="s">
        <v>92</v>
      </c>
      <c r="E10" s="313"/>
      <c r="F10" s="217">
        <v>10000</v>
      </c>
      <c r="G10" s="312"/>
      <c r="H10" s="146"/>
      <c r="I10" s="147"/>
      <c r="J10" s="146"/>
      <c r="AR10" s="142"/>
      <c r="AT10" s="143"/>
      <c r="AU10" s="144"/>
      <c r="AV10" s="316"/>
    </row>
    <row r="11" spans="1:48" s="148" customFormat="1" x14ac:dyDescent="0.2">
      <c r="A11" s="456"/>
      <c r="B11" s="326">
        <v>55050</v>
      </c>
      <c r="C11" s="326">
        <v>1210</v>
      </c>
      <c r="D11" s="315" t="s">
        <v>83</v>
      </c>
      <c r="E11" s="313"/>
      <c r="F11" s="217">
        <v>26622</v>
      </c>
      <c r="G11" s="312"/>
      <c r="H11" s="146"/>
      <c r="I11" s="147"/>
      <c r="J11" s="146"/>
      <c r="AR11" s="142"/>
      <c r="AT11" s="143"/>
      <c r="AU11" s="144"/>
      <c r="AV11" s="316"/>
    </row>
    <row r="12" spans="1:48" s="64" customFormat="1" ht="15.75" thickBot="1" x14ac:dyDescent="0.25">
      <c r="A12" s="456"/>
      <c r="B12" s="314"/>
      <c r="C12" s="314"/>
      <c r="D12" s="247"/>
      <c r="E12" s="313"/>
      <c r="F12" s="217"/>
      <c r="G12" s="312"/>
      <c r="H12" s="146"/>
      <c r="I12" s="147"/>
      <c r="J12" s="146"/>
      <c r="AR12" s="95" t="s">
        <v>92</v>
      </c>
      <c r="AT12" s="142" t="s">
        <v>37</v>
      </c>
      <c r="AU12" s="144"/>
      <c r="AV12" s="183"/>
    </row>
    <row r="13" spans="1:48" s="65" customFormat="1" ht="16.5" thickTop="1" thickBot="1" x14ac:dyDescent="0.25">
      <c r="A13" s="456"/>
      <c r="B13" s="458" t="s">
        <v>20</v>
      </c>
      <c r="C13" s="459"/>
      <c r="D13" s="460"/>
      <c r="E13" s="311">
        <f>SUM(E6:E11)</f>
        <v>0</v>
      </c>
      <c r="F13" s="310">
        <f>SUM(F6:F11)</f>
        <v>244266</v>
      </c>
      <c r="G13" s="309"/>
      <c r="I13" s="66"/>
      <c r="AR13" s="95" t="s">
        <v>93</v>
      </c>
      <c r="AT13" s="155"/>
      <c r="AU13" s="183"/>
      <c r="AV13" s="183"/>
    </row>
    <row r="14" spans="1:48" s="67" customFormat="1" ht="13.5" thickTop="1" x14ac:dyDescent="0.2">
      <c r="A14" s="457"/>
      <c r="B14" s="461"/>
      <c r="C14" s="462"/>
      <c r="D14" s="463"/>
      <c r="E14" s="308"/>
      <c r="F14" s="307"/>
      <c r="G14" s="306"/>
      <c r="I14" s="68"/>
      <c r="AT14" s="144"/>
      <c r="AU14" s="144"/>
      <c r="AV14" s="144"/>
    </row>
    <row r="15" spans="1:48" s="64" customFormat="1" ht="15" x14ac:dyDescent="0.2">
      <c r="A15" s="456" t="s">
        <v>390</v>
      </c>
      <c r="B15" s="326">
        <v>55050</v>
      </c>
      <c r="C15" s="326">
        <v>1210</v>
      </c>
      <c r="D15" s="315" t="s">
        <v>228</v>
      </c>
      <c r="E15" s="313"/>
      <c r="F15" s="217">
        <v>150000</v>
      </c>
      <c r="G15" s="312"/>
      <c r="H15" s="177"/>
      <c r="I15" s="178"/>
      <c r="J15" s="146"/>
      <c r="AR15" s="95"/>
      <c r="AT15" s="142"/>
      <c r="AU15" s="144"/>
      <c r="AV15" s="155"/>
    </row>
    <row r="16" spans="1:48" s="64" customFormat="1" ht="15" x14ac:dyDescent="0.2">
      <c r="A16" s="456"/>
      <c r="B16" s="326">
        <v>55050</v>
      </c>
      <c r="C16" s="326">
        <v>1210</v>
      </c>
      <c r="D16" s="315" t="s">
        <v>230</v>
      </c>
      <c r="E16" s="313"/>
      <c r="F16" s="217">
        <v>2323.91</v>
      </c>
      <c r="G16" s="312"/>
      <c r="H16" s="177"/>
      <c r="I16" s="178"/>
      <c r="J16" s="146"/>
      <c r="AR16" s="95"/>
      <c r="AT16" s="142"/>
      <c r="AU16" s="144"/>
      <c r="AV16" s="155"/>
    </row>
    <row r="17" spans="1:48" s="64" customFormat="1" ht="15" x14ac:dyDescent="0.2">
      <c r="A17" s="456"/>
      <c r="B17" s="326">
        <v>55050</v>
      </c>
      <c r="C17" s="326">
        <v>1210</v>
      </c>
      <c r="D17" s="315" t="s">
        <v>387</v>
      </c>
      <c r="E17" s="313"/>
      <c r="F17" s="217">
        <v>7000</v>
      </c>
      <c r="G17" s="312"/>
      <c r="H17" s="177"/>
      <c r="I17" s="178"/>
      <c r="J17" s="146"/>
      <c r="AR17" s="95"/>
      <c r="AT17" s="142"/>
      <c r="AU17" s="144"/>
      <c r="AV17" s="155"/>
    </row>
    <row r="18" spans="1:48" s="64" customFormat="1" ht="15.75" thickBot="1" x14ac:dyDescent="0.25">
      <c r="A18" s="456"/>
      <c r="B18" s="314"/>
      <c r="C18" s="314"/>
      <c r="E18" s="313"/>
      <c r="F18" s="217"/>
      <c r="G18" s="312"/>
      <c r="H18" s="146"/>
      <c r="I18" s="147"/>
      <c r="J18" s="146"/>
      <c r="AR18" s="95" t="s">
        <v>92</v>
      </c>
      <c r="AT18" s="142" t="s">
        <v>37</v>
      </c>
      <c r="AU18" s="144"/>
      <c r="AV18" s="183"/>
    </row>
    <row r="19" spans="1:48" s="65" customFormat="1" ht="16.5" thickTop="1" thickBot="1" x14ac:dyDescent="0.25">
      <c r="A19" s="456"/>
      <c r="B19" s="458" t="s">
        <v>20</v>
      </c>
      <c r="C19" s="459"/>
      <c r="D19" s="460"/>
      <c r="E19" s="311"/>
      <c r="F19" s="310">
        <f>SUM(F15:F18)</f>
        <v>159323.91</v>
      </c>
      <c r="G19" s="309"/>
      <c r="I19" s="66"/>
      <c r="AR19" s="95" t="s">
        <v>93</v>
      </c>
      <c r="AT19" s="155"/>
      <c r="AU19" s="183"/>
      <c r="AV19" s="183"/>
    </row>
    <row r="20" spans="1:48" s="67" customFormat="1" ht="13.5" thickTop="1" x14ac:dyDescent="0.2">
      <c r="A20" s="457"/>
      <c r="B20" s="461"/>
      <c r="C20" s="462"/>
      <c r="D20" s="463"/>
      <c r="E20" s="308"/>
      <c r="F20" s="307"/>
      <c r="G20" s="306"/>
      <c r="I20" s="68"/>
      <c r="AT20" s="144"/>
      <c r="AU20" s="144"/>
      <c r="AV20" s="144"/>
    </row>
    <row r="21" spans="1:48" s="148" customFormat="1" x14ac:dyDescent="0.2">
      <c r="A21" s="455" t="s">
        <v>391</v>
      </c>
      <c r="B21" s="326">
        <v>55050</v>
      </c>
      <c r="C21" s="326">
        <v>1210</v>
      </c>
      <c r="D21" s="315" t="s">
        <v>230</v>
      </c>
      <c r="E21" s="313"/>
      <c r="F21" s="217">
        <v>15000</v>
      </c>
      <c r="G21" s="312"/>
      <c r="H21" s="146"/>
      <c r="I21" s="147"/>
      <c r="J21" s="146"/>
      <c r="AR21" s="142" t="s">
        <v>85</v>
      </c>
      <c r="AT21" s="143" t="s">
        <v>33</v>
      </c>
      <c r="AU21" s="144"/>
      <c r="AV21" s="143" t="s">
        <v>51</v>
      </c>
    </row>
    <row r="22" spans="1:48" s="148" customFormat="1" x14ac:dyDescent="0.2">
      <c r="A22" s="456"/>
      <c r="B22" s="326">
        <v>55050</v>
      </c>
      <c r="C22" s="326">
        <v>1210</v>
      </c>
      <c r="D22" s="315" t="s">
        <v>387</v>
      </c>
      <c r="E22" s="313"/>
      <c r="F22" s="217">
        <v>15096.05</v>
      </c>
      <c r="G22" s="312"/>
      <c r="H22" s="146"/>
      <c r="I22" s="147"/>
      <c r="J22" s="146"/>
      <c r="AR22" s="142"/>
      <c r="AT22" s="143"/>
      <c r="AU22" s="144"/>
      <c r="AV22" s="316"/>
    </row>
    <row r="23" spans="1:48" s="148" customFormat="1" ht="25.5" x14ac:dyDescent="0.2">
      <c r="A23" s="456"/>
      <c r="B23" s="326">
        <v>55050</v>
      </c>
      <c r="C23" s="326">
        <v>1210</v>
      </c>
      <c r="D23" s="315" t="s">
        <v>92</v>
      </c>
      <c r="E23" s="313"/>
      <c r="F23" s="217">
        <v>14000</v>
      </c>
      <c r="G23" s="312"/>
      <c r="H23" s="146"/>
      <c r="I23" s="147"/>
      <c r="J23" s="146"/>
      <c r="AR23" s="142"/>
      <c r="AT23" s="143"/>
      <c r="AU23" s="144"/>
      <c r="AV23" s="316"/>
    </row>
    <row r="24" spans="1:48" s="64" customFormat="1" ht="15.75" thickBot="1" x14ac:dyDescent="0.25">
      <c r="A24" s="456"/>
      <c r="B24" s="314"/>
      <c r="C24" s="314"/>
      <c r="D24" s="247"/>
      <c r="E24" s="313"/>
      <c r="F24" s="217"/>
      <c r="G24" s="312"/>
      <c r="H24" s="146"/>
      <c r="I24" s="147"/>
      <c r="J24" s="146"/>
      <c r="AR24" s="95" t="s">
        <v>92</v>
      </c>
      <c r="AT24" s="142" t="s">
        <v>37</v>
      </c>
      <c r="AU24" s="144"/>
      <c r="AV24" s="183"/>
    </row>
    <row r="25" spans="1:48" s="65" customFormat="1" ht="16.5" thickTop="1" thickBot="1" x14ac:dyDescent="0.25">
      <c r="A25" s="456"/>
      <c r="B25" s="458" t="s">
        <v>20</v>
      </c>
      <c r="C25" s="459"/>
      <c r="D25" s="460"/>
      <c r="E25" s="311">
        <f>SUM(E21:E24)</f>
        <v>0</v>
      </c>
      <c r="F25" s="310">
        <f>SUM(F21:F24)</f>
        <v>44096.05</v>
      </c>
      <c r="G25" s="309"/>
      <c r="I25" s="66"/>
      <c r="AR25" s="95" t="s">
        <v>93</v>
      </c>
      <c r="AT25" s="155"/>
      <c r="AU25" s="183"/>
      <c r="AV25" s="183"/>
    </row>
    <row r="26" spans="1:48" s="67" customFormat="1" ht="13.5" thickTop="1" x14ac:dyDescent="0.2">
      <c r="A26" s="457"/>
      <c r="B26" s="461"/>
      <c r="C26" s="462"/>
      <c r="D26" s="463"/>
      <c r="E26" s="308"/>
      <c r="F26" s="307"/>
      <c r="G26" s="306"/>
      <c r="I26" s="68"/>
      <c r="AT26" s="144"/>
      <c r="AU26" s="144"/>
      <c r="AV26" s="144"/>
    </row>
    <row r="27" spans="1:48" s="148" customFormat="1" x14ac:dyDescent="0.2">
      <c r="A27" s="455" t="s">
        <v>392</v>
      </c>
      <c r="B27" s="326">
        <v>55050</v>
      </c>
      <c r="C27" s="326">
        <v>1210</v>
      </c>
      <c r="D27" s="315" t="s">
        <v>395</v>
      </c>
      <c r="E27" s="313"/>
      <c r="F27" s="217">
        <v>13311</v>
      </c>
      <c r="G27" s="312"/>
      <c r="H27" s="146"/>
      <c r="I27" s="147"/>
      <c r="J27" s="146"/>
      <c r="AR27" s="142" t="s">
        <v>85</v>
      </c>
      <c r="AT27" s="143" t="s">
        <v>33</v>
      </c>
      <c r="AU27" s="144"/>
      <c r="AV27" s="143" t="s">
        <v>51</v>
      </c>
    </row>
    <row r="28" spans="1:48" s="64" customFormat="1" ht="15" x14ac:dyDescent="0.2">
      <c r="A28" s="456"/>
      <c r="B28" s="326">
        <v>55050</v>
      </c>
      <c r="C28" s="326">
        <v>1210</v>
      </c>
      <c r="D28" s="315" t="s">
        <v>228</v>
      </c>
      <c r="E28" s="313"/>
      <c r="F28" s="217">
        <v>200000</v>
      </c>
      <c r="G28" s="312"/>
      <c r="H28" s="177"/>
      <c r="I28" s="178"/>
      <c r="J28" s="146"/>
      <c r="AR28" s="95"/>
      <c r="AT28" s="142"/>
      <c r="AU28" s="144"/>
      <c r="AV28" s="155"/>
    </row>
    <row r="29" spans="1:48" s="64" customFormat="1" ht="15" x14ac:dyDescent="0.2">
      <c r="A29" s="456"/>
      <c r="B29" s="326">
        <v>55050</v>
      </c>
      <c r="C29" s="326">
        <v>1210</v>
      </c>
      <c r="D29" s="315" t="s">
        <v>230</v>
      </c>
      <c r="E29" s="313"/>
      <c r="F29" s="217">
        <v>95450</v>
      </c>
      <c r="G29" s="312"/>
      <c r="H29" s="177"/>
      <c r="I29" s="178"/>
      <c r="J29" s="146"/>
      <c r="AR29" s="95"/>
      <c r="AT29" s="142"/>
      <c r="AU29" s="144"/>
      <c r="AV29" s="155"/>
    </row>
    <row r="30" spans="1:48" s="64" customFormat="1" ht="15" x14ac:dyDescent="0.2">
      <c r="A30" s="456"/>
      <c r="B30" s="326">
        <v>55050</v>
      </c>
      <c r="C30" s="326">
        <v>1210</v>
      </c>
      <c r="D30" s="315" t="s">
        <v>387</v>
      </c>
      <c r="E30" s="313"/>
      <c r="F30" s="217">
        <v>90201.69</v>
      </c>
      <c r="G30" s="312"/>
      <c r="H30" s="177"/>
      <c r="I30" s="178"/>
      <c r="J30" s="146"/>
      <c r="AR30" s="95"/>
      <c r="AT30" s="142"/>
      <c r="AU30" s="144"/>
      <c r="AV30" s="155"/>
    </row>
    <row r="31" spans="1:48" s="64" customFormat="1" ht="51" x14ac:dyDescent="0.2">
      <c r="A31" s="456"/>
      <c r="B31" s="326">
        <v>55050</v>
      </c>
      <c r="C31" s="326">
        <v>1210</v>
      </c>
      <c r="D31" s="315" t="s">
        <v>89</v>
      </c>
      <c r="E31" s="313"/>
      <c r="F31" s="217">
        <v>90000</v>
      </c>
      <c r="G31" s="312"/>
      <c r="H31" s="177"/>
      <c r="I31" s="178"/>
      <c r="J31" s="146"/>
      <c r="AR31" s="95"/>
      <c r="AT31" s="142"/>
      <c r="AU31" s="144"/>
      <c r="AV31" s="155"/>
    </row>
    <row r="32" spans="1:48" s="64" customFormat="1" ht="15" x14ac:dyDescent="0.2">
      <c r="A32" s="456"/>
      <c r="B32" s="326">
        <v>55050</v>
      </c>
      <c r="C32" s="326">
        <v>1210</v>
      </c>
      <c r="D32" s="315" t="s">
        <v>297</v>
      </c>
      <c r="E32" s="313"/>
      <c r="F32" s="217">
        <v>133000</v>
      </c>
      <c r="G32" s="312"/>
      <c r="H32" s="177"/>
      <c r="I32" s="178"/>
      <c r="J32" s="146"/>
      <c r="AR32" s="95"/>
      <c r="AT32" s="142"/>
      <c r="AU32" s="144"/>
      <c r="AV32" s="155"/>
    </row>
    <row r="33" spans="1:48" s="64" customFormat="1" ht="15" x14ac:dyDescent="0.2">
      <c r="A33" s="456"/>
      <c r="B33" s="326">
        <v>55050</v>
      </c>
      <c r="C33" s="326">
        <v>1210</v>
      </c>
      <c r="D33" s="315" t="s">
        <v>83</v>
      </c>
      <c r="E33" s="313"/>
      <c r="F33" s="217">
        <v>23222</v>
      </c>
      <c r="G33" s="312"/>
      <c r="H33" s="177"/>
      <c r="I33" s="178"/>
      <c r="J33" s="146"/>
      <c r="AR33" s="95"/>
      <c r="AT33" s="142"/>
      <c r="AU33" s="144"/>
      <c r="AV33" s="155"/>
    </row>
    <row r="34" spans="1:48" s="64" customFormat="1" ht="15.75" thickBot="1" x14ac:dyDescent="0.25">
      <c r="A34" s="456"/>
      <c r="B34" s="314"/>
      <c r="C34" s="314"/>
      <c r="D34" s="247"/>
      <c r="E34" s="313"/>
      <c r="F34" s="217"/>
      <c r="G34" s="312"/>
      <c r="H34" s="146"/>
      <c r="I34" s="147"/>
      <c r="J34" s="146"/>
      <c r="AR34" s="95" t="s">
        <v>92</v>
      </c>
      <c r="AT34" s="142" t="s">
        <v>37</v>
      </c>
      <c r="AU34" s="144"/>
      <c r="AV34" s="183"/>
    </row>
    <row r="35" spans="1:48" s="65" customFormat="1" ht="16.5" thickTop="1" thickBot="1" x14ac:dyDescent="0.25">
      <c r="A35" s="456"/>
      <c r="B35" s="458" t="s">
        <v>20</v>
      </c>
      <c r="C35" s="459"/>
      <c r="D35" s="460"/>
      <c r="E35" s="311">
        <f>SUM(E27:E34)</f>
        <v>0</v>
      </c>
      <c r="F35" s="310">
        <f>SUM(F27:F33)</f>
        <v>645184.68999999994</v>
      </c>
      <c r="G35" s="309"/>
      <c r="I35" s="66"/>
      <c r="AR35" s="95" t="s">
        <v>93</v>
      </c>
      <c r="AT35" s="155"/>
      <c r="AU35" s="183"/>
      <c r="AV35" s="183"/>
    </row>
    <row r="36" spans="1:48" s="67" customFormat="1" ht="13.5" thickTop="1" x14ac:dyDescent="0.2">
      <c r="A36" s="457"/>
      <c r="B36" s="461"/>
      <c r="C36" s="462"/>
      <c r="D36" s="463"/>
      <c r="E36" s="308"/>
      <c r="F36" s="307"/>
      <c r="G36" s="306"/>
      <c r="I36" s="68"/>
      <c r="AT36" s="144"/>
      <c r="AU36" s="144"/>
      <c r="AV36" s="144"/>
    </row>
    <row r="37" spans="1:48" s="148" customFormat="1" ht="25.5" x14ac:dyDescent="0.2">
      <c r="A37" s="455" t="s">
        <v>393</v>
      </c>
      <c r="B37" s="326">
        <v>55050</v>
      </c>
      <c r="C37" s="326">
        <v>1210</v>
      </c>
      <c r="D37" s="315" t="s">
        <v>82</v>
      </c>
      <c r="E37" s="313"/>
      <c r="F37" s="217">
        <v>270000</v>
      </c>
      <c r="G37" s="312"/>
      <c r="H37" s="146"/>
      <c r="I37" s="147"/>
      <c r="J37" s="146"/>
      <c r="AR37" s="142" t="s">
        <v>85</v>
      </c>
      <c r="AT37" s="143" t="s">
        <v>33</v>
      </c>
      <c r="AU37" s="144"/>
      <c r="AV37" s="143" t="s">
        <v>51</v>
      </c>
    </row>
    <row r="38" spans="1:48" s="148" customFormat="1" x14ac:dyDescent="0.2">
      <c r="A38" s="456"/>
      <c r="B38" s="326">
        <v>55050</v>
      </c>
      <c r="C38" s="326">
        <v>1210</v>
      </c>
      <c r="D38" s="315" t="s">
        <v>396</v>
      </c>
      <c r="E38" s="313"/>
      <c r="F38" s="217">
        <v>5000</v>
      </c>
      <c r="G38" s="312"/>
      <c r="H38" s="146"/>
      <c r="I38" s="147"/>
      <c r="J38" s="146"/>
      <c r="AR38" s="142"/>
      <c r="AT38" s="143"/>
      <c r="AU38" s="144"/>
      <c r="AV38" s="316"/>
    </row>
    <row r="39" spans="1:48" s="148" customFormat="1" x14ac:dyDescent="0.2">
      <c r="A39" s="456"/>
      <c r="B39" s="326">
        <v>55050</v>
      </c>
      <c r="C39" s="326">
        <v>1210</v>
      </c>
      <c r="D39" s="315" t="s">
        <v>228</v>
      </c>
      <c r="E39" s="313"/>
      <c r="F39" s="217">
        <v>30000</v>
      </c>
      <c r="G39" s="312"/>
      <c r="H39" s="146"/>
      <c r="I39" s="147"/>
      <c r="J39" s="146"/>
      <c r="AR39" s="142"/>
      <c r="AT39" s="143"/>
      <c r="AU39" s="144"/>
      <c r="AV39" s="316"/>
    </row>
    <row r="40" spans="1:48" s="148" customFormat="1" x14ac:dyDescent="0.2">
      <c r="A40" s="456"/>
      <c r="B40" s="326">
        <v>55050</v>
      </c>
      <c r="C40" s="326">
        <v>1210</v>
      </c>
      <c r="D40" s="315" t="s">
        <v>397</v>
      </c>
      <c r="E40" s="313"/>
      <c r="F40" s="217">
        <v>30000</v>
      </c>
      <c r="G40" s="312"/>
      <c r="H40" s="146"/>
      <c r="I40" s="147"/>
      <c r="J40" s="146"/>
      <c r="AR40" s="142"/>
      <c r="AT40" s="143"/>
      <c r="AU40" s="144"/>
      <c r="AV40" s="316"/>
    </row>
    <row r="41" spans="1:48" s="148" customFormat="1" x14ac:dyDescent="0.2">
      <c r="A41" s="456"/>
      <c r="B41" s="326">
        <v>55050</v>
      </c>
      <c r="C41" s="326">
        <v>1210</v>
      </c>
      <c r="D41" s="315" t="s">
        <v>398</v>
      </c>
      <c r="E41" s="313"/>
      <c r="F41" s="217">
        <v>21000</v>
      </c>
      <c r="G41" s="312"/>
      <c r="H41" s="146"/>
      <c r="I41" s="147"/>
      <c r="J41" s="146"/>
      <c r="AR41" s="142"/>
      <c r="AT41" s="143"/>
      <c r="AU41" s="144"/>
      <c r="AV41" s="316"/>
    </row>
    <row r="42" spans="1:48" s="148" customFormat="1" x14ac:dyDescent="0.2">
      <c r="A42" s="456"/>
      <c r="B42" s="326">
        <v>55050</v>
      </c>
      <c r="C42" s="326">
        <v>1210</v>
      </c>
      <c r="D42" s="315" t="s">
        <v>399</v>
      </c>
      <c r="E42" s="313"/>
      <c r="F42" s="217">
        <v>20000</v>
      </c>
      <c r="G42" s="312"/>
      <c r="H42" s="146"/>
      <c r="I42" s="147"/>
      <c r="J42" s="146"/>
      <c r="AR42" s="142"/>
      <c r="AT42" s="143"/>
      <c r="AU42" s="144"/>
      <c r="AV42" s="316"/>
    </row>
    <row r="43" spans="1:48" s="148" customFormat="1" x14ac:dyDescent="0.2">
      <c r="A43" s="456"/>
      <c r="B43" s="326">
        <v>55050</v>
      </c>
      <c r="C43" s="326">
        <v>1210</v>
      </c>
      <c r="D43" s="315" t="s">
        <v>230</v>
      </c>
      <c r="E43" s="313"/>
      <c r="F43" s="217">
        <v>8000</v>
      </c>
      <c r="G43" s="312"/>
      <c r="H43" s="146"/>
      <c r="I43" s="147"/>
      <c r="J43" s="146"/>
      <c r="AR43" s="142"/>
      <c r="AT43" s="143"/>
      <c r="AU43" s="144"/>
      <c r="AV43" s="316"/>
    </row>
    <row r="44" spans="1:48" s="64" customFormat="1" ht="15" x14ac:dyDescent="0.2">
      <c r="A44" s="456"/>
      <c r="B44" s="326">
        <v>55050</v>
      </c>
      <c r="C44" s="326">
        <v>1210</v>
      </c>
      <c r="D44" s="247" t="s">
        <v>387</v>
      </c>
      <c r="E44" s="313"/>
      <c r="F44" s="217">
        <v>10450</v>
      </c>
      <c r="G44" s="312"/>
      <c r="H44" s="177"/>
      <c r="I44" s="178"/>
      <c r="J44" s="146"/>
      <c r="AR44" s="95"/>
      <c r="AT44" s="142"/>
      <c r="AU44" s="144"/>
      <c r="AV44" s="155"/>
    </row>
    <row r="45" spans="1:48" s="64" customFormat="1" ht="15.75" thickBot="1" x14ac:dyDescent="0.25">
      <c r="A45" s="456"/>
      <c r="B45" s="314"/>
      <c r="C45" s="314"/>
      <c r="D45" s="247"/>
      <c r="E45" s="313"/>
      <c r="F45" s="217"/>
      <c r="G45" s="312"/>
      <c r="H45" s="146"/>
      <c r="I45" s="147"/>
      <c r="J45" s="146"/>
      <c r="AR45" s="95" t="s">
        <v>92</v>
      </c>
      <c r="AT45" s="142" t="s">
        <v>37</v>
      </c>
      <c r="AU45" s="144"/>
      <c r="AV45" s="183"/>
    </row>
    <row r="46" spans="1:48" s="65" customFormat="1" ht="16.5" thickTop="1" thickBot="1" x14ac:dyDescent="0.25">
      <c r="A46" s="456"/>
      <c r="B46" s="458" t="s">
        <v>20</v>
      </c>
      <c r="C46" s="459"/>
      <c r="D46" s="460"/>
      <c r="E46" s="311">
        <f>SUM(E37:E45)</f>
        <v>0</v>
      </c>
      <c r="F46" s="310">
        <f>SUM(F37:F45)</f>
        <v>394450</v>
      </c>
      <c r="G46" s="309"/>
      <c r="I46" s="66"/>
      <c r="AR46" s="95" t="s">
        <v>93</v>
      </c>
      <c r="AT46" s="155"/>
      <c r="AU46" s="183"/>
      <c r="AV46" s="183"/>
    </row>
    <row r="47" spans="1:48" s="67" customFormat="1" ht="13.5" thickTop="1" x14ac:dyDescent="0.2">
      <c r="A47" s="457"/>
      <c r="B47" s="461"/>
      <c r="C47" s="462"/>
      <c r="D47" s="463"/>
      <c r="E47" s="308"/>
      <c r="F47" s="307"/>
      <c r="G47" s="306"/>
      <c r="I47" s="68"/>
      <c r="AT47" s="144"/>
      <c r="AU47" s="144"/>
      <c r="AV47" s="144"/>
    </row>
    <row r="48" spans="1:48" s="67" customFormat="1" x14ac:dyDescent="0.2">
      <c r="A48" s="464" t="s">
        <v>394</v>
      </c>
      <c r="B48" s="464"/>
      <c r="C48" s="464"/>
      <c r="D48" s="465"/>
      <c r="E48" s="324"/>
      <c r="F48" s="325">
        <f>SUM(F46,F35,F25,F19,F13)</f>
        <v>1487320.65</v>
      </c>
      <c r="G48" s="321"/>
      <c r="I48" s="68"/>
      <c r="AT48" s="144"/>
      <c r="AU48" s="144"/>
      <c r="AV48" s="144"/>
    </row>
    <row r="49" spans="1:48" s="67" customFormat="1" ht="13.5" thickBot="1" x14ac:dyDescent="0.25">
      <c r="A49" s="466" t="s">
        <v>400</v>
      </c>
      <c r="B49" s="466"/>
      <c r="C49" s="466"/>
      <c r="D49" s="467"/>
      <c r="E49" s="322"/>
      <c r="F49" s="323">
        <v>118985.65</v>
      </c>
      <c r="G49" s="305"/>
      <c r="I49" s="68"/>
      <c r="AR49" s="59"/>
      <c r="AT49" s="144"/>
      <c r="AU49" s="144"/>
      <c r="AV49" s="144"/>
    </row>
    <row r="50" spans="1:48" s="59" customFormat="1" ht="13.5" thickTop="1" x14ac:dyDescent="0.2">
      <c r="A50" s="454" t="s">
        <v>21</v>
      </c>
      <c r="B50" s="454"/>
      <c r="C50" s="454"/>
      <c r="D50" s="454"/>
      <c r="E50" s="304">
        <f>SUM(E13:E49)</f>
        <v>0</v>
      </c>
      <c r="F50" s="303">
        <f>SUM(F13+F19+F25+F35+F46+F49)</f>
        <v>1606306.2999999998</v>
      </c>
      <c r="G50" s="302"/>
      <c r="H50" s="69"/>
      <c r="I50" s="301"/>
      <c r="AR50" s="141"/>
      <c r="AT50" s="144"/>
      <c r="AU50" s="144"/>
      <c r="AV50" s="144"/>
    </row>
  </sheetData>
  <mergeCells count="19">
    <mergeCell ref="A21:A26"/>
    <mergeCell ref="B25:D25"/>
    <mergeCell ref="B26:D26"/>
    <mergeCell ref="A3:G3"/>
    <mergeCell ref="A6:A14"/>
    <mergeCell ref="B13:D13"/>
    <mergeCell ref="B14:D14"/>
    <mergeCell ref="A15:A20"/>
    <mergeCell ref="B19:D19"/>
    <mergeCell ref="B20:D20"/>
    <mergeCell ref="A50:D50"/>
    <mergeCell ref="A27:A36"/>
    <mergeCell ref="B35:D35"/>
    <mergeCell ref="B36:D36"/>
    <mergeCell ref="A37:A47"/>
    <mergeCell ref="B46:D46"/>
    <mergeCell ref="B47:D47"/>
    <mergeCell ref="A48:D48"/>
    <mergeCell ref="A49:D49"/>
  </mergeCells>
  <dataValidations count="1">
    <dataValidation type="list" allowBlank="1" showInputMessage="1" showErrorMessage="1" sqref="D12 D45 D24 D34">
      <formula1>Cuenta</formula1>
    </dataValidation>
  </dataValidations>
  <printOptions horizontalCentered="1" verticalCentered="1"/>
  <pageMargins left="0.55118110236220474" right="0.55118110236220474" top="0.35433070866141736" bottom="0.27" header="0" footer="0"/>
  <pageSetup paperSize="9" scale="8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92"/>
  <sheetViews>
    <sheetView topLeftCell="A47" zoomScale="99" zoomScaleNormal="99" workbookViewId="0">
      <selection activeCell="E103" sqref="E103"/>
    </sheetView>
  </sheetViews>
  <sheetFormatPr baseColWidth="10" defaultColWidth="11.42578125" defaultRowHeight="12.75" x14ac:dyDescent="0.2"/>
  <cols>
    <col min="1" max="1" width="28.42578125" style="271" customWidth="1"/>
    <col min="2" max="2" width="34.140625" style="271" customWidth="1"/>
    <col min="3" max="3" width="14.42578125" style="272" customWidth="1"/>
    <col min="4" max="4" width="6.42578125" style="141" customWidth="1"/>
    <col min="5" max="5" width="31.42578125" style="284" customWidth="1"/>
    <col min="6" max="6" width="14.7109375" style="278" customWidth="1"/>
    <col min="7" max="7" width="19.5703125" style="282" customWidth="1"/>
    <col min="8" max="8" width="14.140625" style="276" customWidth="1"/>
    <col min="9" max="9" width="15.42578125" style="276" customWidth="1"/>
    <col min="10" max="10" width="73.5703125" style="283" customWidth="1"/>
    <col min="11" max="12" width="26.140625" style="141" customWidth="1"/>
    <col min="13" max="13" width="12.28515625" style="141" customWidth="1"/>
    <col min="14" max="46" width="11.42578125" style="141"/>
    <col min="47" max="47" width="97.85546875" style="141" customWidth="1"/>
    <col min="48" max="48" width="11.42578125" style="141"/>
    <col min="49" max="49" width="17.85546875" style="144" customWidth="1"/>
    <col min="50" max="50" width="4.5703125" style="144" customWidth="1"/>
    <col min="51" max="51" width="19.42578125" style="144" customWidth="1"/>
    <col min="52" max="16384" width="11.42578125" style="141"/>
  </cols>
  <sheetData>
    <row r="1" spans="1:51" ht="7.5" hidden="1" customHeight="1" x14ac:dyDescent="0.2">
      <c r="A1" s="474" t="s">
        <v>330</v>
      </c>
      <c r="B1" s="474"/>
      <c r="C1" s="474"/>
      <c r="D1" s="474"/>
      <c r="E1" s="474"/>
      <c r="F1" s="474"/>
      <c r="G1" s="474"/>
      <c r="H1" s="474"/>
      <c r="I1" s="474"/>
      <c r="J1" s="474"/>
      <c r="AU1" s="142" t="s">
        <v>81</v>
      </c>
      <c r="AW1" s="143" t="s">
        <v>26</v>
      </c>
      <c r="AY1" s="143" t="s">
        <v>27</v>
      </c>
    </row>
    <row r="2" spans="1:51" ht="25.5" hidden="1" customHeight="1" x14ac:dyDescent="0.2">
      <c r="A2" s="474"/>
      <c r="B2" s="474"/>
      <c r="C2" s="474"/>
      <c r="D2" s="474"/>
      <c r="E2" s="474"/>
      <c r="F2" s="474"/>
      <c r="G2" s="474"/>
      <c r="H2" s="474"/>
      <c r="I2" s="474"/>
      <c r="J2" s="474"/>
      <c r="AU2" s="142" t="s">
        <v>82</v>
      </c>
      <c r="AW2" s="143" t="s">
        <v>29</v>
      </c>
      <c r="AY2" s="143" t="s">
        <v>30</v>
      </c>
    </row>
    <row r="3" spans="1:51" ht="7.5" hidden="1" customHeight="1" x14ac:dyDescent="0.2">
      <c r="A3" s="474"/>
      <c r="B3" s="474"/>
      <c r="C3" s="474"/>
      <c r="D3" s="474"/>
      <c r="E3" s="474"/>
      <c r="F3" s="474"/>
      <c r="G3" s="474"/>
      <c r="H3" s="474"/>
      <c r="I3" s="474"/>
      <c r="J3" s="474"/>
      <c r="AU3" s="142" t="s">
        <v>83</v>
      </c>
      <c r="AW3" s="143" t="s">
        <v>31</v>
      </c>
      <c r="AY3" s="143" t="s">
        <v>47</v>
      </c>
    </row>
    <row r="4" spans="1:51" ht="7.15" customHeight="1" x14ac:dyDescent="0.2">
      <c r="A4" s="474"/>
      <c r="B4" s="474"/>
      <c r="C4" s="474"/>
      <c r="D4" s="474"/>
      <c r="E4" s="474"/>
      <c r="F4" s="474"/>
      <c r="G4" s="474"/>
      <c r="H4" s="474"/>
      <c r="I4" s="474"/>
      <c r="J4" s="474"/>
      <c r="AU4" s="142"/>
      <c r="AW4" s="143"/>
      <c r="AY4" s="143"/>
    </row>
    <row r="5" spans="1:51" ht="27" customHeight="1" x14ac:dyDescent="0.2">
      <c r="A5" s="475"/>
      <c r="B5" s="475"/>
      <c r="C5" s="475"/>
      <c r="D5" s="475"/>
      <c r="E5" s="475"/>
      <c r="F5" s="475"/>
      <c r="G5" s="475"/>
      <c r="H5" s="475"/>
      <c r="I5" s="475"/>
      <c r="J5" s="475"/>
      <c r="AU5" s="142"/>
      <c r="AW5" s="143"/>
      <c r="AY5" s="143"/>
    </row>
    <row r="6" spans="1:51" s="61" customFormat="1" ht="25.5" x14ac:dyDescent="0.2">
      <c r="A6" s="145" t="s">
        <v>223</v>
      </c>
      <c r="B6" s="145" t="s">
        <v>22</v>
      </c>
      <c r="C6" s="145" t="s">
        <v>18</v>
      </c>
      <c r="D6" s="145" t="s">
        <v>19</v>
      </c>
      <c r="E6" s="145" t="s">
        <v>77</v>
      </c>
      <c r="F6" s="145" t="s">
        <v>23</v>
      </c>
      <c r="G6" s="145">
        <v>2017</v>
      </c>
      <c r="H6" s="145" t="s">
        <v>80</v>
      </c>
      <c r="I6" s="145">
        <v>2018</v>
      </c>
      <c r="J6" s="145" t="s">
        <v>224</v>
      </c>
      <c r="K6" s="62"/>
      <c r="L6" s="63"/>
      <c r="AU6" s="142" t="s">
        <v>84</v>
      </c>
      <c r="AW6" s="143" t="s">
        <v>32</v>
      </c>
      <c r="AX6" s="144"/>
      <c r="AY6" s="143" t="s">
        <v>49</v>
      </c>
    </row>
    <row r="7" spans="1:51" s="148" customFormat="1" ht="18" customHeight="1" x14ac:dyDescent="0.25">
      <c r="A7" s="473" t="s">
        <v>225</v>
      </c>
      <c r="B7" s="473"/>
      <c r="C7" s="473"/>
      <c r="D7" s="473"/>
      <c r="E7" s="473"/>
      <c r="F7" s="473"/>
      <c r="G7" s="473"/>
      <c r="H7" s="473"/>
      <c r="I7" s="473"/>
      <c r="J7" s="473"/>
      <c r="K7" s="146"/>
      <c r="L7" s="147"/>
      <c r="M7" s="146"/>
      <c r="AU7" s="142" t="s">
        <v>85</v>
      </c>
      <c r="AW7" s="143" t="s">
        <v>33</v>
      </c>
      <c r="AX7" s="144"/>
      <c r="AY7" s="143" t="s">
        <v>51</v>
      </c>
    </row>
    <row r="8" spans="1:51" s="148" customFormat="1" ht="63.75" hidden="1" customHeight="1" x14ac:dyDescent="0.2">
      <c r="A8" s="476" t="s">
        <v>226</v>
      </c>
      <c r="B8" s="478" t="s">
        <v>227</v>
      </c>
      <c r="C8" s="149">
        <v>55050</v>
      </c>
      <c r="D8" s="150">
        <v>12100</v>
      </c>
      <c r="E8" s="151" t="s">
        <v>228</v>
      </c>
      <c r="F8" s="152"/>
      <c r="G8" s="153">
        <v>40000</v>
      </c>
      <c r="H8" s="328">
        <f>SUM(I8,I18,I19)</f>
        <v>63300</v>
      </c>
      <c r="I8" s="153">
        <v>30000</v>
      </c>
      <c r="J8" s="154" t="s">
        <v>229</v>
      </c>
      <c r="K8" s="146"/>
      <c r="L8" s="147"/>
      <c r="M8" s="146"/>
      <c r="AU8" s="142" t="s">
        <v>86</v>
      </c>
      <c r="AW8" s="143" t="s">
        <v>35</v>
      </c>
      <c r="AX8" s="144"/>
      <c r="AY8" s="155"/>
    </row>
    <row r="9" spans="1:51" s="148" customFormat="1" ht="63.75" hidden="1" customHeight="1" x14ac:dyDescent="0.2">
      <c r="A9" s="476"/>
      <c r="B9" s="477"/>
      <c r="C9" s="149">
        <v>55050</v>
      </c>
      <c r="D9" s="150">
        <v>12100</v>
      </c>
      <c r="E9" s="156" t="s">
        <v>230</v>
      </c>
      <c r="F9" s="152"/>
      <c r="G9" s="153"/>
      <c r="H9" s="328">
        <f>SUM(I9,I10,I11,I12,I15,I16,I24)</f>
        <v>206333</v>
      </c>
      <c r="I9" s="153">
        <v>10000</v>
      </c>
      <c r="J9" s="154"/>
      <c r="K9" s="146"/>
      <c r="L9" s="147"/>
      <c r="M9" s="146"/>
      <c r="AU9" s="142"/>
      <c r="AW9" s="143"/>
      <c r="AX9" s="144"/>
      <c r="AY9" s="155"/>
    </row>
    <row r="10" spans="1:51" s="148" customFormat="1" ht="63" hidden="1" customHeight="1" x14ac:dyDescent="0.2">
      <c r="A10" s="476"/>
      <c r="B10" s="157" t="s">
        <v>231</v>
      </c>
      <c r="C10" s="158">
        <v>55050</v>
      </c>
      <c r="D10" s="159">
        <v>12100</v>
      </c>
      <c r="E10" s="156" t="s">
        <v>230</v>
      </c>
      <c r="F10" s="160"/>
      <c r="G10" s="153">
        <v>45000</v>
      </c>
      <c r="H10" s="153"/>
      <c r="I10" s="153">
        <v>30000</v>
      </c>
      <c r="J10" s="161"/>
      <c r="K10" s="146"/>
      <c r="L10" s="147"/>
      <c r="M10" s="146"/>
      <c r="AU10" s="142"/>
      <c r="AW10" s="143"/>
      <c r="AX10" s="144"/>
      <c r="AY10" s="155"/>
    </row>
    <row r="11" spans="1:51" s="148" customFormat="1" ht="72" hidden="1" customHeight="1" x14ac:dyDescent="0.2">
      <c r="A11" s="476"/>
      <c r="B11" s="157" t="s">
        <v>232</v>
      </c>
      <c r="C11" s="158">
        <v>55050</v>
      </c>
      <c r="D11" s="159">
        <v>12100</v>
      </c>
      <c r="E11" s="156" t="s">
        <v>230</v>
      </c>
      <c r="F11" s="160"/>
      <c r="G11" s="153">
        <v>25000</v>
      </c>
      <c r="H11" s="153"/>
      <c r="I11" s="153">
        <v>60000</v>
      </c>
      <c r="J11" s="161" t="s">
        <v>233</v>
      </c>
      <c r="K11" s="146"/>
      <c r="L11" s="147"/>
      <c r="M11" s="146"/>
      <c r="AU11" s="142"/>
      <c r="AW11" s="143"/>
      <c r="AX11" s="144"/>
      <c r="AY11" s="155"/>
    </row>
    <row r="12" spans="1:51" s="148" customFormat="1" ht="96.75" hidden="1" customHeight="1" x14ac:dyDescent="0.2">
      <c r="A12" s="476"/>
      <c r="B12" s="157" t="s">
        <v>234</v>
      </c>
      <c r="C12" s="158">
        <v>55050</v>
      </c>
      <c r="D12" s="159">
        <v>12100</v>
      </c>
      <c r="E12" s="156" t="s">
        <v>230</v>
      </c>
      <c r="F12" s="160"/>
      <c r="G12" s="153">
        <v>25000</v>
      </c>
      <c r="H12" s="153"/>
      <c r="I12" s="153">
        <v>30000</v>
      </c>
      <c r="J12" s="161" t="s">
        <v>235</v>
      </c>
      <c r="K12" s="146"/>
      <c r="L12" s="147"/>
      <c r="M12" s="146"/>
      <c r="AU12" s="142"/>
      <c r="AW12" s="143"/>
      <c r="AX12" s="144"/>
      <c r="AY12" s="155"/>
    </row>
    <row r="13" spans="1:51" s="148" customFormat="1" ht="64.5" hidden="1" customHeight="1" x14ac:dyDescent="0.2">
      <c r="A13" s="477"/>
      <c r="B13" s="161" t="s">
        <v>236</v>
      </c>
      <c r="C13" s="158">
        <v>55050</v>
      </c>
      <c r="D13" s="159">
        <v>12100</v>
      </c>
      <c r="E13" s="156" t="s">
        <v>84</v>
      </c>
      <c r="F13" s="160"/>
      <c r="G13" s="153">
        <v>10874</v>
      </c>
      <c r="H13" s="328">
        <f>SUM(I13,I17,I20)</f>
        <v>46000</v>
      </c>
      <c r="I13" s="153">
        <v>20000</v>
      </c>
      <c r="J13" s="161" t="s">
        <v>237</v>
      </c>
      <c r="K13" s="146"/>
      <c r="L13" s="147"/>
      <c r="M13" s="146"/>
      <c r="AU13" s="142"/>
      <c r="AW13" s="143"/>
      <c r="AX13" s="144"/>
      <c r="AY13" s="155"/>
    </row>
    <row r="14" spans="1:51" s="148" customFormat="1" ht="15" x14ac:dyDescent="0.2">
      <c r="A14" s="162"/>
      <c r="B14" s="163">
        <f>G14+I14</f>
        <v>325874</v>
      </c>
      <c r="C14" s="479" t="s">
        <v>20</v>
      </c>
      <c r="D14" s="480"/>
      <c r="E14" s="481"/>
      <c r="F14" s="164"/>
      <c r="G14" s="163">
        <f>SUM(G8:G13)</f>
        <v>145874</v>
      </c>
      <c r="H14" s="163"/>
      <c r="I14" s="163">
        <f>SUM(I8:I13)</f>
        <v>180000</v>
      </c>
      <c r="J14" s="165"/>
      <c r="K14" s="146"/>
      <c r="L14" s="147">
        <f>G8+G10+G11+G12+G13</f>
        <v>145874</v>
      </c>
      <c r="M14" s="146"/>
      <c r="AU14" s="95"/>
      <c r="AW14" s="143"/>
      <c r="AX14" s="144"/>
      <c r="AY14" s="144"/>
    </row>
    <row r="15" spans="1:51" s="148" customFormat="1" ht="59.25" hidden="1" customHeight="1" x14ac:dyDescent="0.2">
      <c r="A15" s="476"/>
      <c r="B15" s="166" t="s">
        <v>238</v>
      </c>
      <c r="C15" s="158">
        <v>55050</v>
      </c>
      <c r="D15" s="167">
        <v>12100</v>
      </c>
      <c r="E15" s="156" t="s">
        <v>230</v>
      </c>
      <c r="F15" s="153">
        <v>66568</v>
      </c>
      <c r="G15" s="153">
        <v>66568</v>
      </c>
      <c r="H15" s="168"/>
      <c r="I15" s="153">
        <v>18000</v>
      </c>
      <c r="J15" s="169" t="s">
        <v>239</v>
      </c>
      <c r="K15" s="146"/>
      <c r="L15" s="147"/>
      <c r="M15" s="146"/>
      <c r="AU15" s="95"/>
      <c r="AW15" s="143"/>
      <c r="AX15" s="144"/>
      <c r="AY15" s="144"/>
    </row>
    <row r="16" spans="1:51" s="148" customFormat="1" ht="59.25" hidden="1" customHeight="1" x14ac:dyDescent="0.2">
      <c r="A16" s="476"/>
      <c r="B16" s="170" t="s">
        <v>240</v>
      </c>
      <c r="C16" s="158">
        <v>55050</v>
      </c>
      <c r="D16" s="167">
        <v>12100</v>
      </c>
      <c r="E16" s="156" t="s">
        <v>230</v>
      </c>
      <c r="F16" s="153">
        <v>16845</v>
      </c>
      <c r="G16" s="153">
        <v>16845</v>
      </c>
      <c r="H16" s="168"/>
      <c r="I16" s="153">
        <v>30000</v>
      </c>
      <c r="J16" s="169" t="s">
        <v>241</v>
      </c>
      <c r="K16" s="146"/>
      <c r="L16" s="147"/>
      <c r="M16" s="146"/>
      <c r="AU16" s="95"/>
      <c r="AW16" s="143"/>
      <c r="AX16" s="144"/>
      <c r="AY16" s="144"/>
    </row>
    <row r="17" spans="1:51" s="148" customFormat="1" ht="59.25" hidden="1" customHeight="1" x14ac:dyDescent="0.2">
      <c r="A17" s="476"/>
      <c r="B17" s="171"/>
      <c r="C17" s="172">
        <v>55050</v>
      </c>
      <c r="D17" s="167">
        <v>12100</v>
      </c>
      <c r="E17" s="173" t="s">
        <v>84</v>
      </c>
      <c r="F17" s="153">
        <v>30182</v>
      </c>
      <c r="G17" s="153">
        <v>30182</v>
      </c>
      <c r="H17" s="168"/>
      <c r="I17" s="153">
        <v>6000</v>
      </c>
      <c r="J17" s="169" t="s">
        <v>242</v>
      </c>
      <c r="K17" s="146"/>
      <c r="L17" s="147"/>
      <c r="M17" s="146"/>
      <c r="AU17" s="95"/>
      <c r="AW17" s="143"/>
      <c r="AX17" s="144"/>
      <c r="AY17" s="144"/>
    </row>
    <row r="18" spans="1:51" s="148" customFormat="1" ht="25.5" hidden="1" x14ac:dyDescent="0.2">
      <c r="A18" s="476"/>
      <c r="B18" s="161" t="s">
        <v>243</v>
      </c>
      <c r="C18" s="158">
        <v>55050</v>
      </c>
      <c r="D18" s="159">
        <v>12100</v>
      </c>
      <c r="E18" s="174" t="s">
        <v>228</v>
      </c>
      <c r="F18" s="153">
        <v>73200</v>
      </c>
      <c r="G18" s="153">
        <v>73200</v>
      </c>
      <c r="H18" s="168"/>
      <c r="I18" s="153">
        <v>18300</v>
      </c>
      <c r="J18" s="161" t="s">
        <v>244</v>
      </c>
      <c r="K18" s="146"/>
      <c r="L18" s="147"/>
      <c r="M18" s="146"/>
      <c r="AU18" s="142"/>
      <c r="AW18" s="142"/>
      <c r="AX18" s="144"/>
      <c r="AY18" s="144"/>
    </row>
    <row r="19" spans="1:51" s="64" customFormat="1" ht="81.75" hidden="1" customHeight="1" x14ac:dyDescent="0.2">
      <c r="A19" s="476"/>
      <c r="B19" s="161" t="s">
        <v>245</v>
      </c>
      <c r="C19" s="158">
        <v>55050</v>
      </c>
      <c r="D19" s="159">
        <v>12100</v>
      </c>
      <c r="E19" s="174" t="s">
        <v>228</v>
      </c>
      <c r="F19" s="160"/>
      <c r="G19" s="153">
        <v>60000</v>
      </c>
      <c r="H19" s="153"/>
      <c r="I19" s="153">
        <v>15000</v>
      </c>
      <c r="J19" s="161" t="s">
        <v>246</v>
      </c>
      <c r="K19" s="146"/>
      <c r="L19" s="147"/>
      <c r="M19" s="146"/>
      <c r="AU19" s="95" t="s">
        <v>87</v>
      </c>
      <c r="AW19" s="142" t="s">
        <v>40</v>
      </c>
      <c r="AX19" s="144"/>
      <c r="AY19" s="144"/>
    </row>
    <row r="20" spans="1:51" s="64" customFormat="1" ht="63.75" hidden="1" x14ac:dyDescent="0.2">
      <c r="A20" s="477"/>
      <c r="B20" s="161" t="s">
        <v>247</v>
      </c>
      <c r="C20" s="172">
        <v>55050</v>
      </c>
      <c r="D20" s="159">
        <v>12100</v>
      </c>
      <c r="E20" s="156" t="s">
        <v>84</v>
      </c>
      <c r="F20" s="175"/>
      <c r="G20" s="153">
        <v>30000</v>
      </c>
      <c r="H20" s="153"/>
      <c r="I20" s="153">
        <v>20000</v>
      </c>
      <c r="J20" s="161" t="s">
        <v>248</v>
      </c>
      <c r="K20" s="146"/>
      <c r="L20" s="147"/>
      <c r="M20" s="146"/>
      <c r="AU20" s="96" t="s">
        <v>90</v>
      </c>
      <c r="AW20" s="142" t="s">
        <v>45</v>
      </c>
      <c r="AX20" s="144"/>
      <c r="AY20" s="144"/>
    </row>
    <row r="21" spans="1:51" s="64" customFormat="1" ht="15" x14ac:dyDescent="0.2">
      <c r="A21" s="176"/>
      <c r="B21" s="163">
        <f>G21+I21</f>
        <v>384095</v>
      </c>
      <c r="C21" s="479" t="s">
        <v>20</v>
      </c>
      <c r="D21" s="480"/>
      <c r="E21" s="481"/>
      <c r="F21" s="162">
        <f>SUM(F15:F18)</f>
        <v>186795</v>
      </c>
      <c r="G21" s="163">
        <f>SUM(G15:G20)</f>
        <v>276795</v>
      </c>
      <c r="H21" s="163"/>
      <c r="I21" s="163">
        <f>SUM(I15:I20)</f>
        <v>107300</v>
      </c>
      <c r="J21" s="165"/>
      <c r="K21" s="177"/>
      <c r="L21" s="178" t="e">
        <f>#REF!+G15+G16+G17+#REF!+G18+G19+#REF!+G20</f>
        <v>#REF!</v>
      </c>
      <c r="M21" s="146"/>
      <c r="AU21" s="95" t="s">
        <v>91</v>
      </c>
      <c r="AW21" s="142" t="s">
        <v>36</v>
      </c>
      <c r="AX21" s="144"/>
      <c r="AY21" s="155"/>
    </row>
    <row r="22" spans="1:51" s="64" customFormat="1" ht="112.5" hidden="1" customHeight="1" x14ac:dyDescent="0.2">
      <c r="A22" s="179" t="s">
        <v>249</v>
      </c>
      <c r="B22" s="161" t="s">
        <v>250</v>
      </c>
      <c r="C22" s="172">
        <v>55050</v>
      </c>
      <c r="D22" s="159">
        <v>12100</v>
      </c>
      <c r="E22" s="173" t="s">
        <v>92</v>
      </c>
      <c r="F22" s="175"/>
      <c r="G22" s="153">
        <v>15000</v>
      </c>
      <c r="H22" s="153"/>
      <c r="I22" s="153">
        <v>15000</v>
      </c>
      <c r="J22" s="180" t="s">
        <v>251</v>
      </c>
      <c r="K22" s="177"/>
      <c r="L22" s="178"/>
      <c r="M22" s="146"/>
      <c r="AU22" s="95"/>
      <c r="AW22" s="142"/>
      <c r="AX22" s="144"/>
      <c r="AY22" s="155"/>
    </row>
    <row r="23" spans="1:51" s="65" customFormat="1" ht="15" x14ac:dyDescent="0.2">
      <c r="A23" s="181"/>
      <c r="B23" s="182">
        <f>G23+I23</f>
        <v>30000</v>
      </c>
      <c r="C23" s="479" t="s">
        <v>20</v>
      </c>
      <c r="D23" s="480"/>
      <c r="E23" s="481"/>
      <c r="F23" s="164"/>
      <c r="G23" s="181">
        <f>SUM(G22:G22)</f>
        <v>15000</v>
      </c>
      <c r="H23" s="181"/>
      <c r="I23" s="181">
        <f>SUM(I22)</f>
        <v>15000</v>
      </c>
      <c r="J23" s="165"/>
      <c r="L23" s="66">
        <f>G22</f>
        <v>15000</v>
      </c>
      <c r="AU23" s="95" t="s">
        <v>93</v>
      </c>
      <c r="AW23" s="155"/>
      <c r="AX23" s="183"/>
      <c r="AY23" s="183"/>
    </row>
    <row r="24" spans="1:51" s="67" customFormat="1" ht="38.25" hidden="1" x14ac:dyDescent="0.2">
      <c r="A24" s="184" t="s">
        <v>252</v>
      </c>
      <c r="B24" s="157" t="s">
        <v>253</v>
      </c>
      <c r="C24" s="158">
        <v>55050</v>
      </c>
      <c r="D24" s="159">
        <v>12100</v>
      </c>
      <c r="E24" s="156" t="s">
        <v>230</v>
      </c>
      <c r="F24" s="160"/>
      <c r="G24" s="153">
        <v>26667</v>
      </c>
      <c r="H24" s="153"/>
      <c r="I24" s="153">
        <v>28333</v>
      </c>
      <c r="J24" s="161" t="s">
        <v>254</v>
      </c>
      <c r="L24" s="68"/>
      <c r="AU24" s="59"/>
      <c r="AW24" s="144"/>
      <c r="AX24" s="144"/>
      <c r="AY24" s="144"/>
    </row>
    <row r="25" spans="1:51" s="59" customFormat="1" x14ac:dyDescent="0.2">
      <c r="A25" s="181"/>
      <c r="B25" s="163">
        <f>G25+I25</f>
        <v>55000</v>
      </c>
      <c r="C25" s="479" t="s">
        <v>20</v>
      </c>
      <c r="D25" s="480"/>
      <c r="E25" s="481"/>
      <c r="F25" s="185"/>
      <c r="G25" s="186">
        <f>G24</f>
        <v>26667</v>
      </c>
      <c r="H25" s="186"/>
      <c r="I25" s="186">
        <f>SUM(I24)</f>
        <v>28333</v>
      </c>
      <c r="J25" s="165"/>
      <c r="K25" s="69"/>
      <c r="L25" s="187">
        <f>G24</f>
        <v>26667</v>
      </c>
      <c r="AU25" s="141"/>
      <c r="AW25" s="144"/>
      <c r="AX25" s="144"/>
      <c r="AY25" s="144"/>
    </row>
    <row r="26" spans="1:51" ht="57.75" hidden="1" customHeight="1" x14ac:dyDescent="0.2">
      <c r="A26" s="179" t="s">
        <v>255</v>
      </c>
      <c r="B26" s="188" t="s">
        <v>256</v>
      </c>
      <c r="C26" s="158">
        <v>55050</v>
      </c>
      <c r="D26" s="159">
        <v>12100</v>
      </c>
      <c r="E26" s="156" t="s">
        <v>82</v>
      </c>
      <c r="F26" s="189"/>
      <c r="G26" s="153">
        <v>20580</v>
      </c>
      <c r="H26" s="153"/>
      <c r="I26" s="329">
        <v>8646.06</v>
      </c>
      <c r="J26" s="161" t="s">
        <v>257</v>
      </c>
    </row>
    <row r="27" spans="1:51" s="192" customFormat="1" x14ac:dyDescent="0.2">
      <c r="A27" s="181"/>
      <c r="B27" s="190">
        <f>G27+I27</f>
        <v>29226.059999999998</v>
      </c>
      <c r="C27" s="479" t="s">
        <v>20</v>
      </c>
      <c r="D27" s="480"/>
      <c r="E27" s="481"/>
      <c r="F27" s="191"/>
      <c r="G27" s="163">
        <f>SUM(G26:G26)</f>
        <v>20580</v>
      </c>
      <c r="H27" s="163"/>
      <c r="I27" s="163">
        <f>SUM(I26)</f>
        <v>8646.06</v>
      </c>
      <c r="J27" s="165"/>
      <c r="L27" s="193">
        <f>G26</f>
        <v>20580</v>
      </c>
      <c r="AW27" s="194"/>
      <c r="AX27" s="194"/>
      <c r="AY27" s="194"/>
    </row>
    <row r="28" spans="1:51" s="192" customFormat="1" x14ac:dyDescent="0.2">
      <c r="A28" s="195"/>
      <c r="B28" s="195">
        <f>G28+I28</f>
        <v>1010990.06</v>
      </c>
      <c r="C28" s="482" t="s">
        <v>258</v>
      </c>
      <c r="D28" s="483"/>
      <c r="E28" s="484"/>
      <c r="F28" s="196">
        <f>F21</f>
        <v>186795</v>
      </c>
      <c r="G28" s="197">
        <f>G27+G25+G23+G21+G14+F28</f>
        <v>671711</v>
      </c>
      <c r="H28" s="198"/>
      <c r="I28" s="199">
        <f>SUM(I14,I21,I23,I25,I27)</f>
        <v>339279.06</v>
      </c>
      <c r="J28" s="200"/>
      <c r="L28" s="201" t="e">
        <f>L14+L21+L23+L25+L27</f>
        <v>#REF!</v>
      </c>
      <c r="AW28" s="194"/>
      <c r="AX28" s="194"/>
      <c r="AY28" s="194"/>
    </row>
    <row r="29" spans="1:51" ht="15.75" x14ac:dyDescent="0.25">
      <c r="A29" s="473" t="s">
        <v>259</v>
      </c>
      <c r="B29" s="473"/>
      <c r="C29" s="473"/>
      <c r="D29" s="473"/>
      <c r="E29" s="473"/>
      <c r="F29" s="473"/>
      <c r="G29" s="473"/>
      <c r="H29" s="473"/>
      <c r="I29" s="473"/>
      <c r="J29" s="473"/>
    </row>
    <row r="30" spans="1:51" ht="38.25" hidden="1" x14ac:dyDescent="0.2">
      <c r="A30" s="493" t="s">
        <v>260</v>
      </c>
      <c r="B30" s="495" t="s">
        <v>261</v>
      </c>
      <c r="C30" s="497">
        <v>55050</v>
      </c>
      <c r="D30" s="469">
        <v>12100</v>
      </c>
      <c r="E30" s="471" t="s">
        <v>228</v>
      </c>
      <c r="F30" s="485">
        <v>148255</v>
      </c>
      <c r="G30" s="485">
        <v>247755</v>
      </c>
      <c r="H30" s="487">
        <f>SUM(I30,I35)</f>
        <v>150000</v>
      </c>
      <c r="I30" s="485">
        <v>50000</v>
      </c>
      <c r="J30" s="202" t="s">
        <v>262</v>
      </c>
    </row>
    <row r="31" spans="1:51" ht="25.5" hidden="1" x14ac:dyDescent="0.2">
      <c r="A31" s="494"/>
      <c r="B31" s="496"/>
      <c r="C31" s="498"/>
      <c r="D31" s="470"/>
      <c r="E31" s="472"/>
      <c r="F31" s="486"/>
      <c r="G31" s="486"/>
      <c r="H31" s="488"/>
      <c r="I31" s="486"/>
      <c r="J31" s="188" t="s">
        <v>263</v>
      </c>
    </row>
    <row r="32" spans="1:51" x14ac:dyDescent="0.2">
      <c r="A32" s="176"/>
      <c r="B32" s="190">
        <f>G32+I32</f>
        <v>297755</v>
      </c>
      <c r="C32" s="489" t="s">
        <v>20</v>
      </c>
      <c r="D32" s="490"/>
      <c r="E32" s="491"/>
      <c r="F32" s="163">
        <f>F30</f>
        <v>148255</v>
      </c>
      <c r="G32" s="163">
        <f>G30</f>
        <v>247755</v>
      </c>
      <c r="H32" s="203"/>
      <c r="I32" s="163">
        <f>SUM(I30)</f>
        <v>50000</v>
      </c>
      <c r="J32" s="204"/>
    </row>
    <row r="33" spans="1:51" ht="63.75" hidden="1" customHeight="1" x14ac:dyDescent="0.2">
      <c r="A33" s="205" t="s">
        <v>264</v>
      </c>
      <c r="B33" s="206" t="s">
        <v>265</v>
      </c>
      <c r="C33" s="158">
        <v>55050</v>
      </c>
      <c r="D33" s="159">
        <v>12100</v>
      </c>
      <c r="E33" s="156" t="s">
        <v>230</v>
      </c>
      <c r="F33" s="207"/>
      <c r="G33" s="153">
        <v>10000</v>
      </c>
      <c r="H33" s="168"/>
      <c r="I33" s="329">
        <v>2323.91</v>
      </c>
      <c r="J33" s="161" t="s">
        <v>266</v>
      </c>
    </row>
    <row r="34" spans="1:51" x14ac:dyDescent="0.2">
      <c r="A34" s="186"/>
      <c r="B34" s="208">
        <f>G34+I34</f>
        <v>12323.91</v>
      </c>
      <c r="C34" s="489" t="s">
        <v>20</v>
      </c>
      <c r="D34" s="490"/>
      <c r="E34" s="491"/>
      <c r="F34" s="209"/>
      <c r="G34" s="163">
        <f>G33</f>
        <v>10000</v>
      </c>
      <c r="H34" s="163"/>
      <c r="I34" s="163">
        <f>SUM(I33)</f>
        <v>2323.91</v>
      </c>
      <c r="J34" s="204"/>
    </row>
    <row r="35" spans="1:51" ht="66.75" hidden="1" customHeight="1" x14ac:dyDescent="0.2">
      <c r="A35" s="210" t="s">
        <v>267</v>
      </c>
      <c r="B35" s="180" t="s">
        <v>268</v>
      </c>
      <c r="C35" s="174">
        <v>55050</v>
      </c>
      <c r="D35" s="211">
        <v>12100</v>
      </c>
      <c r="E35" s="174" t="s">
        <v>228</v>
      </c>
      <c r="F35" s="153">
        <v>1128</v>
      </c>
      <c r="G35" s="153">
        <v>40000</v>
      </c>
      <c r="H35" s="168"/>
      <c r="I35" s="153">
        <v>100000</v>
      </c>
      <c r="J35" s="180" t="s">
        <v>269</v>
      </c>
    </row>
    <row r="36" spans="1:51" s="192" customFormat="1" x14ac:dyDescent="0.2">
      <c r="A36" s="186"/>
      <c r="B36" s="190">
        <f>G36+I36</f>
        <v>140000</v>
      </c>
      <c r="C36" s="479" t="s">
        <v>20</v>
      </c>
      <c r="D36" s="480"/>
      <c r="E36" s="481"/>
      <c r="F36" s="212">
        <f>F35</f>
        <v>1128</v>
      </c>
      <c r="G36" s="163">
        <f>G35</f>
        <v>40000</v>
      </c>
      <c r="H36" s="203"/>
      <c r="I36" s="190">
        <f>SUM(I35)</f>
        <v>100000</v>
      </c>
      <c r="J36" s="165"/>
      <c r="AW36" s="194"/>
      <c r="AX36" s="194"/>
      <c r="AY36" s="194"/>
    </row>
    <row r="37" spans="1:51" s="192" customFormat="1" x14ac:dyDescent="0.2">
      <c r="A37" s="195"/>
      <c r="B37" s="195">
        <f>G37+I37</f>
        <v>450078.91000000003</v>
      </c>
      <c r="C37" s="482" t="s">
        <v>270</v>
      </c>
      <c r="D37" s="483"/>
      <c r="E37" s="484"/>
      <c r="F37" s="197">
        <f>F32+F34+F36</f>
        <v>149383</v>
      </c>
      <c r="G37" s="197">
        <f>G32+G34+G36</f>
        <v>297755</v>
      </c>
      <c r="H37" s="198"/>
      <c r="I37" s="199">
        <f>SUM(I32,I34,I36)</f>
        <v>152323.91</v>
      </c>
      <c r="J37" s="213"/>
      <c r="L37" s="193">
        <f>G30+G33+G35</f>
        <v>297755</v>
      </c>
      <c r="AW37" s="194"/>
      <c r="AX37" s="194"/>
      <c r="AY37" s="194"/>
    </row>
    <row r="38" spans="1:51" ht="15.75" x14ac:dyDescent="0.25">
      <c r="A38" s="473" t="s">
        <v>271</v>
      </c>
      <c r="B38" s="473"/>
      <c r="C38" s="473"/>
      <c r="D38" s="473"/>
      <c r="E38" s="473"/>
      <c r="F38" s="473"/>
      <c r="G38" s="473"/>
      <c r="H38" s="473"/>
      <c r="I38" s="473"/>
      <c r="J38" s="473"/>
    </row>
    <row r="39" spans="1:51" ht="34.5" hidden="1" customHeight="1" x14ac:dyDescent="0.2">
      <c r="A39" s="492" t="s">
        <v>272</v>
      </c>
      <c r="B39" s="492" t="s">
        <v>273</v>
      </c>
      <c r="C39" s="174">
        <v>55050</v>
      </c>
      <c r="D39" s="214">
        <v>12100</v>
      </c>
      <c r="E39" s="174" t="s">
        <v>230</v>
      </c>
      <c r="F39" s="215">
        <f>'[1]Gastos al 16.06.2017'!$L$65+'[1]Gastos al 16.06.2017'!$L$66+'[1]Gastos al 16.06.2017'!$L$90+'[1]Gastos al 16.06.2017'!$L$93+'[1]Gastos al 16.06.2017'!$L$108+'[1]Gastos al 16.06.2017'!$L$109+'[1]Gastos al 16.06.2017'!$L$258</f>
        <v>9230.35</v>
      </c>
      <c r="G39" s="215">
        <v>9230</v>
      </c>
      <c r="H39" s="168"/>
      <c r="I39" s="330">
        <v>20000</v>
      </c>
      <c r="J39" s="169" t="s">
        <v>274</v>
      </c>
    </row>
    <row r="40" spans="1:51" ht="51" hidden="1" x14ac:dyDescent="0.2">
      <c r="A40" s="492"/>
      <c r="B40" s="492"/>
      <c r="C40" s="216">
        <v>55050</v>
      </c>
      <c r="D40" s="167">
        <v>12100</v>
      </c>
      <c r="E40" s="156" t="s">
        <v>82</v>
      </c>
      <c r="F40" s="215">
        <f>'[1]Compromiso al 16.06.2017'!$L$140</f>
        <v>62080</v>
      </c>
      <c r="G40" s="215">
        <v>62080</v>
      </c>
      <c r="H40" s="168"/>
      <c r="I40" s="215">
        <v>24000</v>
      </c>
      <c r="J40" s="169" t="s">
        <v>275</v>
      </c>
    </row>
    <row r="41" spans="1:51" s="218" customFormat="1" ht="51" hidden="1" x14ac:dyDescent="0.2">
      <c r="A41" s="492"/>
      <c r="B41" s="492"/>
      <c r="C41" s="216">
        <v>55050</v>
      </c>
      <c r="D41" s="159">
        <v>12100</v>
      </c>
      <c r="E41" s="156" t="s">
        <v>82</v>
      </c>
      <c r="F41" s="217"/>
      <c r="G41" s="215">
        <v>28000</v>
      </c>
      <c r="H41" s="215"/>
      <c r="I41" s="215">
        <v>20000</v>
      </c>
      <c r="J41" s="161" t="s">
        <v>276</v>
      </c>
      <c r="AW41" s="219"/>
      <c r="AX41" s="219"/>
      <c r="AY41" s="219"/>
    </row>
    <row r="42" spans="1:51" s="218" customFormat="1" ht="25.5" hidden="1" x14ac:dyDescent="0.2">
      <c r="A42" s="492"/>
      <c r="B42" s="220" t="s">
        <v>277</v>
      </c>
      <c r="C42" s="216">
        <v>55050</v>
      </c>
      <c r="D42" s="159">
        <v>12100</v>
      </c>
      <c r="E42" s="156" t="s">
        <v>92</v>
      </c>
      <c r="F42" s="217"/>
      <c r="G42" s="215"/>
      <c r="H42" s="215"/>
      <c r="I42" s="215">
        <v>19000</v>
      </c>
      <c r="J42" s="161" t="s">
        <v>278</v>
      </c>
      <c r="AW42" s="219"/>
      <c r="AX42" s="219"/>
      <c r="AY42" s="219"/>
    </row>
    <row r="43" spans="1:51" x14ac:dyDescent="0.2">
      <c r="A43" s="176"/>
      <c r="B43" s="221">
        <f>G43+I43</f>
        <v>83000</v>
      </c>
      <c r="C43" s="480" t="s">
        <v>20</v>
      </c>
      <c r="D43" s="480"/>
      <c r="E43" s="481"/>
      <c r="F43" s="162">
        <f>SUM(F39:F42)</f>
        <v>71310.350000000006</v>
      </c>
      <c r="G43" s="222"/>
      <c r="H43" s="203"/>
      <c r="I43" s="222">
        <f>SUM(I39:I42)</f>
        <v>83000</v>
      </c>
      <c r="J43" s="223"/>
      <c r="L43" s="224" t="e">
        <f>G39+G40+#REF!+#REF!+#REF!+G41+G44</f>
        <v>#REF!</v>
      </c>
    </row>
    <row r="44" spans="1:51" ht="51" hidden="1" x14ac:dyDescent="0.2">
      <c r="A44" s="225" t="s">
        <v>279</v>
      </c>
      <c r="B44" s="226" t="s">
        <v>280</v>
      </c>
      <c r="C44" s="227">
        <v>55050</v>
      </c>
      <c r="D44" s="228">
        <v>12100</v>
      </c>
      <c r="E44" s="156" t="s">
        <v>84</v>
      </c>
      <c r="F44" s="207"/>
      <c r="G44" s="153">
        <v>15000</v>
      </c>
      <c r="H44" s="229"/>
      <c r="I44" s="330">
        <v>15694.05</v>
      </c>
      <c r="J44" s="188" t="s">
        <v>281</v>
      </c>
    </row>
    <row r="45" spans="1:51" x14ac:dyDescent="0.2">
      <c r="A45" s="181"/>
      <c r="B45" s="190">
        <f>G45+I45</f>
        <v>30694.05</v>
      </c>
      <c r="C45" s="479" t="s">
        <v>20</v>
      </c>
      <c r="D45" s="480"/>
      <c r="E45" s="481"/>
      <c r="F45" s="191"/>
      <c r="G45" s="163">
        <f>SUM(G44)</f>
        <v>15000</v>
      </c>
      <c r="H45" s="163"/>
      <c r="I45" s="163">
        <f>SUM(I44)</f>
        <v>15694.05</v>
      </c>
      <c r="J45" s="230"/>
    </row>
    <row r="46" spans="1:51" x14ac:dyDescent="0.2">
      <c r="A46" s="195"/>
      <c r="B46" s="197">
        <f>G46+I46</f>
        <v>98694.05</v>
      </c>
      <c r="C46" s="482" t="s">
        <v>282</v>
      </c>
      <c r="D46" s="483"/>
      <c r="E46" s="484"/>
      <c r="F46" s="197">
        <f>F43+F45</f>
        <v>71310.350000000006</v>
      </c>
      <c r="G46" s="197"/>
      <c r="H46" s="198"/>
      <c r="I46" s="199">
        <f>SUM(+I43+I45)</f>
        <v>98694.05</v>
      </c>
      <c r="J46" s="231"/>
    </row>
    <row r="47" spans="1:51" ht="15.75" x14ac:dyDescent="0.25">
      <c r="A47" s="473" t="s">
        <v>283</v>
      </c>
      <c r="B47" s="473"/>
      <c r="C47" s="473"/>
      <c r="D47" s="473"/>
      <c r="E47" s="473"/>
      <c r="F47" s="473"/>
      <c r="G47" s="473"/>
      <c r="H47" s="473"/>
      <c r="I47" s="473"/>
      <c r="J47" s="473"/>
    </row>
    <row r="48" spans="1:51" s="218" customFormat="1" ht="54.75" hidden="1" customHeight="1" x14ac:dyDescent="0.2">
      <c r="A48" s="499" t="s">
        <v>284</v>
      </c>
      <c r="B48" s="502" t="s">
        <v>285</v>
      </c>
      <c r="C48" s="172">
        <v>55050</v>
      </c>
      <c r="D48" s="159">
        <v>12100</v>
      </c>
      <c r="E48" s="173" t="s">
        <v>82</v>
      </c>
      <c r="F48" s="153"/>
      <c r="G48" s="153">
        <v>20000</v>
      </c>
      <c r="H48" s="331">
        <f>SUM(I48,I62)</f>
        <v>113400</v>
      </c>
      <c r="I48" s="153">
        <v>30000</v>
      </c>
      <c r="J48" s="161" t="s">
        <v>286</v>
      </c>
      <c r="AW48" s="219"/>
      <c r="AX48" s="219"/>
      <c r="AY48" s="219"/>
    </row>
    <row r="49" spans="1:51" s="218" customFormat="1" ht="88.5" hidden="1" customHeight="1" x14ac:dyDescent="0.2">
      <c r="A49" s="500"/>
      <c r="B49" s="502"/>
      <c r="C49" s="172">
        <v>55050</v>
      </c>
      <c r="D49" s="159">
        <v>12100</v>
      </c>
      <c r="E49" s="232" t="s">
        <v>89</v>
      </c>
      <c r="F49" s="153"/>
      <c r="G49" s="153">
        <v>40000</v>
      </c>
      <c r="H49" s="153"/>
      <c r="I49" s="153">
        <v>40000</v>
      </c>
      <c r="J49" s="161" t="str">
        <f>'[2]Plan Adquisiciones 2017'!$B$34</f>
        <v>Compra de equipo técnico, software o imágenes de monitoreo para la unidad de Unidad de Cambio Climático.</v>
      </c>
      <c r="AW49" s="219"/>
      <c r="AX49" s="219"/>
      <c r="AY49" s="219"/>
    </row>
    <row r="50" spans="1:51" s="218" customFormat="1" ht="35.25" hidden="1" customHeight="1" x14ac:dyDescent="0.2">
      <c r="A50" s="500"/>
      <c r="B50" s="502"/>
      <c r="C50" s="172">
        <v>55050</v>
      </c>
      <c r="D50" s="159">
        <v>12100</v>
      </c>
      <c r="E50" s="156" t="s">
        <v>84</v>
      </c>
      <c r="F50" s="153">
        <v>975</v>
      </c>
      <c r="G50" s="153">
        <v>10000</v>
      </c>
      <c r="H50" s="332">
        <f>SUM(I50,I53,I56,I66)</f>
        <v>111102.45</v>
      </c>
      <c r="I50" s="153">
        <v>60000</v>
      </c>
      <c r="J50" s="161" t="s">
        <v>287</v>
      </c>
      <c r="AW50" s="219"/>
      <c r="AX50" s="219"/>
      <c r="AY50" s="219"/>
    </row>
    <row r="51" spans="1:51" s="218" customFormat="1" ht="25.5" hidden="1" x14ac:dyDescent="0.2">
      <c r="A51" s="500"/>
      <c r="B51" s="502"/>
      <c r="C51" s="172"/>
      <c r="D51" s="159"/>
      <c r="E51" s="173" t="s">
        <v>228</v>
      </c>
      <c r="F51" s="153"/>
      <c r="G51" s="153">
        <v>50000</v>
      </c>
      <c r="H51" s="327">
        <f>SUM(I51,I59,I61,I69)</f>
        <v>270000</v>
      </c>
      <c r="I51" s="153">
        <v>25000</v>
      </c>
      <c r="J51" s="161" t="s">
        <v>288</v>
      </c>
      <c r="AW51" s="219"/>
      <c r="AX51" s="219"/>
      <c r="AY51" s="219"/>
    </row>
    <row r="52" spans="1:51" s="218" customFormat="1" ht="21" hidden="1" customHeight="1" x14ac:dyDescent="0.2">
      <c r="A52" s="500"/>
      <c r="B52" s="502" t="s">
        <v>289</v>
      </c>
      <c r="C52" s="172">
        <v>55050</v>
      </c>
      <c r="D52" s="159">
        <v>12100</v>
      </c>
      <c r="E52" s="233" t="s">
        <v>290</v>
      </c>
      <c r="F52" s="153"/>
      <c r="G52" s="153">
        <v>10000</v>
      </c>
      <c r="H52" s="328">
        <f>SUM(I52,I57,I60,I64,I70)</f>
        <v>105000</v>
      </c>
      <c r="I52" s="153">
        <v>20000</v>
      </c>
      <c r="J52" s="161" t="s">
        <v>291</v>
      </c>
      <c r="AW52" s="219"/>
      <c r="AX52" s="219"/>
      <c r="AY52" s="219"/>
    </row>
    <row r="53" spans="1:51" s="218" customFormat="1" ht="29.25" hidden="1" customHeight="1" x14ac:dyDescent="0.2">
      <c r="A53" s="500"/>
      <c r="B53" s="502"/>
      <c r="C53" s="172">
        <v>55050</v>
      </c>
      <c r="D53" s="159">
        <v>12100</v>
      </c>
      <c r="E53" s="173" t="s">
        <v>84</v>
      </c>
      <c r="F53" s="153"/>
      <c r="G53" s="153">
        <v>15000</v>
      </c>
      <c r="H53" s="153"/>
      <c r="I53" s="153">
        <v>15000</v>
      </c>
      <c r="J53" s="161" t="s">
        <v>292</v>
      </c>
      <c r="AW53" s="219"/>
      <c r="AX53" s="219"/>
      <c r="AY53" s="219"/>
    </row>
    <row r="54" spans="1:51" s="218" customFormat="1" ht="96.75" hidden="1" customHeight="1" x14ac:dyDescent="0.2">
      <c r="A54" s="500"/>
      <c r="B54" s="234" t="s">
        <v>293</v>
      </c>
      <c r="C54" s="235">
        <v>55050</v>
      </c>
      <c r="D54" s="159">
        <v>12100</v>
      </c>
      <c r="E54" s="233" t="s">
        <v>89</v>
      </c>
      <c r="F54" s="153"/>
      <c r="G54" s="153"/>
      <c r="H54" s="153"/>
      <c r="I54" s="153">
        <v>60000</v>
      </c>
      <c r="J54" s="161" t="str">
        <f>'[2]Plan Adquisiciones 2017'!$B$36</f>
        <v>Fortalecimiento de software y hardware para el SNMB / Geoportal.</v>
      </c>
      <c r="AW54" s="219"/>
      <c r="AX54" s="219"/>
      <c r="AY54" s="219"/>
    </row>
    <row r="55" spans="1:51" ht="13.5" hidden="1" customHeight="1" x14ac:dyDescent="0.2">
      <c r="A55" s="500"/>
      <c r="B55" s="191"/>
      <c r="C55" s="191"/>
      <c r="D55" s="191"/>
      <c r="E55" s="191"/>
      <c r="F55" s="191"/>
      <c r="G55" s="191"/>
      <c r="H55" s="191"/>
      <c r="I55" s="191">
        <f>SUM(I48:I54)</f>
        <v>250000</v>
      </c>
      <c r="J55" s="230"/>
    </row>
    <row r="56" spans="1:51" ht="40.5" hidden="1" customHeight="1" x14ac:dyDescent="0.2">
      <c r="A56" s="500"/>
      <c r="B56" s="503" t="s">
        <v>294</v>
      </c>
      <c r="C56" s="172">
        <v>55050</v>
      </c>
      <c r="D56" s="159">
        <v>12100</v>
      </c>
      <c r="E56" s="156" t="s">
        <v>84</v>
      </c>
      <c r="F56" s="153">
        <v>46506</v>
      </c>
      <c r="G56" s="153">
        <v>80000</v>
      </c>
      <c r="H56" s="168"/>
      <c r="I56" s="153">
        <v>20000</v>
      </c>
      <c r="J56" s="161" t="s">
        <v>295</v>
      </c>
    </row>
    <row r="57" spans="1:51" ht="27" hidden="1" customHeight="1" x14ac:dyDescent="0.2">
      <c r="A57" s="500"/>
      <c r="B57" s="504"/>
      <c r="C57" s="172">
        <v>55050</v>
      </c>
      <c r="D57" s="167">
        <v>12100</v>
      </c>
      <c r="E57" s="174" t="s">
        <v>290</v>
      </c>
      <c r="F57" s="153">
        <f>'[1]Gastos al 16.06.2017'!$L$221</f>
        <v>9660</v>
      </c>
      <c r="G57" s="215">
        <v>9660</v>
      </c>
      <c r="H57" s="168"/>
      <c r="I57" s="153">
        <v>30000</v>
      </c>
      <c r="J57" s="236" t="s">
        <v>296</v>
      </c>
    </row>
    <row r="58" spans="1:51" ht="27.75" hidden="1" customHeight="1" x14ac:dyDescent="0.2">
      <c r="A58" s="500"/>
      <c r="B58" s="504"/>
      <c r="C58" s="172">
        <v>55050</v>
      </c>
      <c r="D58" s="167">
        <v>12100</v>
      </c>
      <c r="E58" s="237" t="s">
        <v>297</v>
      </c>
      <c r="F58" s="153">
        <f>'[1]Gastos al 16.06.2017'!$L$103</f>
        <v>1495</v>
      </c>
      <c r="G58" s="153">
        <v>1495</v>
      </c>
      <c r="H58" s="168"/>
      <c r="I58" s="153">
        <v>60000</v>
      </c>
      <c r="J58" s="238" t="s">
        <v>298</v>
      </c>
    </row>
    <row r="59" spans="1:51" hidden="1" x14ac:dyDescent="0.2">
      <c r="A59" s="500"/>
      <c r="B59" s="504"/>
      <c r="C59" s="172">
        <v>55050</v>
      </c>
      <c r="D59" s="159">
        <v>12100</v>
      </c>
      <c r="E59" s="173" t="s">
        <v>228</v>
      </c>
      <c r="F59" s="153"/>
      <c r="G59" s="153">
        <v>32000</v>
      </c>
      <c r="H59" s="153"/>
      <c r="I59" s="153">
        <v>75000</v>
      </c>
      <c r="J59" s="161" t="s">
        <v>299</v>
      </c>
    </row>
    <row r="60" spans="1:51" ht="25.5" hidden="1" x14ac:dyDescent="0.2">
      <c r="A60" s="500"/>
      <c r="B60" s="504"/>
      <c r="C60" s="172">
        <v>55050</v>
      </c>
      <c r="D60" s="159">
        <v>12100</v>
      </c>
      <c r="E60" s="174" t="s">
        <v>290</v>
      </c>
      <c r="F60" s="153"/>
      <c r="G60" s="153"/>
      <c r="H60" s="153"/>
      <c r="I60" s="153">
        <v>10000</v>
      </c>
      <c r="J60" s="180" t="s">
        <v>300</v>
      </c>
    </row>
    <row r="61" spans="1:51" ht="24.75" hidden="1" customHeight="1" x14ac:dyDescent="0.2">
      <c r="A61" s="500"/>
      <c r="B61" s="504"/>
      <c r="C61" s="172">
        <v>55050</v>
      </c>
      <c r="D61" s="159"/>
      <c r="E61" s="173" t="s">
        <v>228</v>
      </c>
      <c r="F61" s="153"/>
      <c r="G61" s="153">
        <v>15000</v>
      </c>
      <c r="H61" s="153"/>
      <c r="I61" s="153">
        <v>60000</v>
      </c>
      <c r="J61" s="180" t="s">
        <v>301</v>
      </c>
    </row>
    <row r="62" spans="1:51" ht="51" hidden="1" x14ac:dyDescent="0.2">
      <c r="A62" s="500"/>
      <c r="B62" s="504"/>
      <c r="C62" s="235">
        <v>55050</v>
      </c>
      <c r="D62" s="159">
        <v>12100</v>
      </c>
      <c r="E62" s="156" t="s">
        <v>82</v>
      </c>
      <c r="F62" s="153"/>
      <c r="G62" s="153">
        <v>19600</v>
      </c>
      <c r="H62" s="153"/>
      <c r="I62" s="153">
        <v>83400</v>
      </c>
      <c r="J62" s="180" t="s">
        <v>302</v>
      </c>
    </row>
    <row r="63" spans="1:51" ht="17.25" hidden="1" customHeight="1" x14ac:dyDescent="0.2">
      <c r="A63" s="500"/>
      <c r="B63" s="191"/>
      <c r="C63" s="191"/>
      <c r="D63" s="191"/>
      <c r="E63" s="191"/>
      <c r="F63" s="191"/>
      <c r="G63" s="191"/>
      <c r="H63" s="191"/>
      <c r="I63" s="191">
        <f>SUM(I56:I62)</f>
        <v>338400</v>
      </c>
      <c r="J63" s="191"/>
    </row>
    <row r="64" spans="1:51" hidden="1" x14ac:dyDescent="0.2">
      <c r="A64" s="500"/>
      <c r="B64" s="505" t="s">
        <v>303</v>
      </c>
      <c r="C64" s="235">
        <v>55050</v>
      </c>
      <c r="D64" s="159">
        <v>12100</v>
      </c>
      <c r="E64" s="233" t="s">
        <v>290</v>
      </c>
      <c r="F64" s="153">
        <v>4950</v>
      </c>
      <c r="G64" s="153">
        <v>4950</v>
      </c>
      <c r="H64" s="153"/>
      <c r="I64" s="153">
        <v>20000</v>
      </c>
      <c r="J64" s="234" t="s">
        <v>304</v>
      </c>
    </row>
    <row r="65" spans="1:51" ht="51" hidden="1" customHeight="1" x14ac:dyDescent="0.2">
      <c r="A65" s="500"/>
      <c r="B65" s="496"/>
      <c r="C65" s="235">
        <v>55050</v>
      </c>
      <c r="D65" s="159">
        <v>12100</v>
      </c>
      <c r="E65" s="173" t="s">
        <v>82</v>
      </c>
      <c r="F65" s="153"/>
      <c r="G65" s="153">
        <f>4950+(15000*0.4)</f>
        <v>10950</v>
      </c>
      <c r="H65" s="153"/>
      <c r="I65" s="153">
        <v>15000</v>
      </c>
      <c r="J65" s="234" t="s">
        <v>305</v>
      </c>
    </row>
    <row r="66" spans="1:51" hidden="1" x14ac:dyDescent="0.2">
      <c r="A66" s="500"/>
      <c r="B66" s="239" t="s">
        <v>306</v>
      </c>
      <c r="C66" s="235">
        <v>55050</v>
      </c>
      <c r="D66" s="159">
        <v>12100</v>
      </c>
      <c r="E66" s="156" t="s">
        <v>84</v>
      </c>
      <c r="F66" s="153"/>
      <c r="G66" s="153"/>
      <c r="H66" s="153"/>
      <c r="I66" s="153">
        <v>16102.45</v>
      </c>
      <c r="J66" s="234" t="s">
        <v>307</v>
      </c>
    </row>
    <row r="67" spans="1:51" hidden="1" x14ac:dyDescent="0.2">
      <c r="A67" s="501"/>
      <c r="B67" s="240">
        <f>G67+I67</f>
        <v>0</v>
      </c>
      <c r="C67" s="240"/>
      <c r="D67" s="240"/>
      <c r="E67" s="240"/>
      <c r="F67" s="240"/>
      <c r="G67" s="240"/>
      <c r="H67" s="240"/>
      <c r="I67" s="240"/>
      <c r="J67" s="240"/>
    </row>
    <row r="68" spans="1:51" x14ac:dyDescent="0.2">
      <c r="A68" s="176"/>
      <c r="B68" s="241">
        <f>G68+I68</f>
        <v>51102.45</v>
      </c>
      <c r="C68" s="508" t="s">
        <v>20</v>
      </c>
      <c r="D68" s="508"/>
      <c r="E68" s="508"/>
      <c r="F68" s="163">
        <f>F63+F67+F55</f>
        <v>0</v>
      </c>
      <c r="G68" s="163">
        <f>G55+G63+G67</f>
        <v>0</v>
      </c>
      <c r="H68" s="163"/>
      <c r="I68" s="242">
        <f>SUM(I64:I67)</f>
        <v>51102.45</v>
      </c>
      <c r="J68" s="243"/>
      <c r="L68" s="224" t="e">
        <f>G56+G57+G58+#REF!+G59+G61+G62+G64+G65+G69</f>
        <v>#REF!</v>
      </c>
    </row>
    <row r="69" spans="1:51" ht="104.25" hidden="1" customHeight="1" x14ac:dyDescent="0.2">
      <c r="A69" s="455" t="s">
        <v>308</v>
      </c>
      <c r="B69" s="234" t="s">
        <v>309</v>
      </c>
      <c r="C69" s="235">
        <v>55050</v>
      </c>
      <c r="D69" s="159">
        <v>12100</v>
      </c>
      <c r="E69" s="244" t="s">
        <v>228</v>
      </c>
      <c r="F69" s="245"/>
      <c r="G69" s="153">
        <v>15000</v>
      </c>
      <c r="H69" s="153"/>
      <c r="I69" s="153">
        <v>110000</v>
      </c>
      <c r="J69" s="246" t="s">
        <v>310</v>
      </c>
    </row>
    <row r="70" spans="1:51" ht="69.75" hidden="1" customHeight="1" x14ac:dyDescent="0.2">
      <c r="A70" s="457"/>
      <c r="B70" s="234" t="s">
        <v>311</v>
      </c>
      <c r="C70" s="235">
        <v>55050</v>
      </c>
      <c r="D70" s="159">
        <v>12100</v>
      </c>
      <c r="E70" s="171" t="s">
        <v>290</v>
      </c>
      <c r="F70" s="247"/>
      <c r="G70" s="153"/>
      <c r="H70" s="153"/>
      <c r="I70" s="153">
        <v>25000</v>
      </c>
      <c r="J70" s="246" t="s">
        <v>312</v>
      </c>
    </row>
    <row r="71" spans="1:51" s="192" customFormat="1" x14ac:dyDescent="0.2">
      <c r="A71" s="176"/>
      <c r="B71" s="241">
        <f>G71+I71</f>
        <v>150000</v>
      </c>
      <c r="C71" s="479" t="s">
        <v>20</v>
      </c>
      <c r="D71" s="480"/>
      <c r="E71" s="481"/>
      <c r="F71" s="248"/>
      <c r="G71" s="163">
        <f>SUM(G69:G70)</f>
        <v>15000</v>
      </c>
      <c r="H71" s="163"/>
      <c r="I71" s="163">
        <f>SUM(I69:I70)</f>
        <v>135000</v>
      </c>
      <c r="J71" s="249"/>
      <c r="AW71" s="194"/>
      <c r="AX71" s="194"/>
      <c r="AY71" s="194"/>
    </row>
    <row r="72" spans="1:51" s="192" customFormat="1" x14ac:dyDescent="0.2">
      <c r="A72" s="250"/>
      <c r="B72" s="197">
        <f>G72+I72</f>
        <v>789502.45</v>
      </c>
      <c r="C72" s="509" t="s">
        <v>313</v>
      </c>
      <c r="D72" s="509"/>
      <c r="E72" s="509"/>
      <c r="F72" s="251">
        <f>F68+F71</f>
        <v>0</v>
      </c>
      <c r="G72" s="197">
        <f>G68+G71</f>
        <v>15000</v>
      </c>
      <c r="H72" s="252"/>
      <c r="I72" s="199">
        <f>SUM(I71,I68,I63,I55)</f>
        <v>774502.45</v>
      </c>
      <c r="J72" s="253"/>
      <c r="AW72" s="194"/>
      <c r="AX72" s="194"/>
      <c r="AY72" s="194"/>
    </row>
    <row r="73" spans="1:51" ht="15.75" x14ac:dyDescent="0.25">
      <c r="A73" s="473" t="s">
        <v>314</v>
      </c>
      <c r="B73" s="473"/>
      <c r="C73" s="473"/>
      <c r="D73" s="473"/>
      <c r="E73" s="473"/>
      <c r="F73" s="473"/>
      <c r="G73" s="473"/>
      <c r="H73" s="473"/>
      <c r="I73" s="473"/>
      <c r="J73" s="473"/>
    </row>
    <row r="74" spans="1:51" ht="81" hidden="1" customHeight="1" x14ac:dyDescent="0.2">
      <c r="A74" s="455" t="s">
        <v>315</v>
      </c>
      <c r="B74" s="455" t="s">
        <v>316</v>
      </c>
      <c r="C74" s="172">
        <v>55050</v>
      </c>
      <c r="D74" s="159">
        <v>12100</v>
      </c>
      <c r="E74" s="173" t="s">
        <v>82</v>
      </c>
      <c r="F74" s="153">
        <v>141299</v>
      </c>
      <c r="G74" s="153">
        <v>299294</v>
      </c>
      <c r="H74" s="168"/>
      <c r="I74" s="153">
        <v>80000</v>
      </c>
      <c r="J74" s="234" t="s">
        <v>317</v>
      </c>
    </row>
    <row r="75" spans="1:51" ht="60" hidden="1" customHeight="1" x14ac:dyDescent="0.2">
      <c r="A75" s="456"/>
      <c r="B75" s="457"/>
      <c r="C75" s="172">
        <v>55050</v>
      </c>
      <c r="D75" s="167">
        <v>12100</v>
      </c>
      <c r="E75" s="173" t="s">
        <v>84</v>
      </c>
      <c r="F75" s="153">
        <f>'[1]Gastos al 16.06.2017'!$L$261+'[1]Gastos al 16.06.2017'!$L$267+'[1]Gastos al 16.06.2017'!$L$298+'[1]Gastos al 16.06.2017'!$L$299</f>
        <v>5909.08</v>
      </c>
      <c r="G75" s="153">
        <v>10000</v>
      </c>
      <c r="H75" s="168"/>
      <c r="I75" s="234"/>
      <c r="J75" s="234" t="s">
        <v>318</v>
      </c>
    </row>
    <row r="76" spans="1:51" ht="22.5" hidden="1" customHeight="1" x14ac:dyDescent="0.2">
      <c r="A76" s="456"/>
      <c r="B76" s="510" t="s">
        <v>319</v>
      </c>
      <c r="C76" s="172">
        <v>55050</v>
      </c>
      <c r="D76" s="159">
        <v>12100</v>
      </c>
      <c r="E76" s="173" t="s">
        <v>320</v>
      </c>
      <c r="F76" s="175"/>
      <c r="G76" s="153"/>
      <c r="H76" s="153"/>
      <c r="I76" s="153">
        <v>38000</v>
      </c>
      <c r="J76" s="234" t="s">
        <v>321</v>
      </c>
    </row>
    <row r="77" spans="1:51" ht="54" hidden="1" customHeight="1" x14ac:dyDescent="0.2">
      <c r="A77" s="456"/>
      <c r="B77" s="510"/>
      <c r="C77" s="172">
        <v>55050</v>
      </c>
      <c r="D77" s="159">
        <v>12100</v>
      </c>
      <c r="E77" s="173" t="s">
        <v>82</v>
      </c>
      <c r="F77" s="175"/>
      <c r="G77" s="153">
        <v>20000</v>
      </c>
      <c r="H77" s="153"/>
      <c r="I77" s="153"/>
      <c r="J77" s="234" t="s">
        <v>322</v>
      </c>
    </row>
    <row r="78" spans="1:51" ht="61.5" hidden="1" customHeight="1" x14ac:dyDescent="0.2">
      <c r="A78" s="456"/>
      <c r="B78" s="510"/>
      <c r="C78" s="254">
        <v>55050</v>
      </c>
      <c r="D78" s="228">
        <v>12100</v>
      </c>
      <c r="E78" s="173" t="s">
        <v>82</v>
      </c>
      <c r="F78" s="175"/>
      <c r="G78" s="153">
        <v>20000</v>
      </c>
      <c r="H78" s="153"/>
      <c r="I78" s="153"/>
      <c r="J78" s="234" t="s">
        <v>323</v>
      </c>
    </row>
    <row r="79" spans="1:51" ht="26.25" hidden="1" customHeight="1" x14ac:dyDescent="0.2">
      <c r="A79" s="456"/>
      <c r="B79" s="255"/>
      <c r="C79" s="254">
        <v>55050</v>
      </c>
      <c r="D79" s="256">
        <v>12100</v>
      </c>
      <c r="E79" s="173" t="s">
        <v>324</v>
      </c>
      <c r="F79" s="153">
        <v>14231</v>
      </c>
      <c r="G79" s="153">
        <v>20000</v>
      </c>
      <c r="H79" s="168"/>
      <c r="I79" s="153"/>
      <c r="J79" s="234"/>
    </row>
    <row r="80" spans="1:51" ht="25.5" hidden="1" x14ac:dyDescent="0.2">
      <c r="A80" s="456"/>
      <c r="B80" s="503" t="s">
        <v>325</v>
      </c>
      <c r="C80" s="254">
        <v>55050</v>
      </c>
      <c r="D80" s="228">
        <v>12100</v>
      </c>
      <c r="E80" s="173" t="s">
        <v>88</v>
      </c>
      <c r="F80" s="153">
        <v>52187</v>
      </c>
      <c r="G80" s="153">
        <v>77973</v>
      </c>
      <c r="H80" s="168"/>
      <c r="I80" s="153"/>
      <c r="J80" s="234" t="s">
        <v>326</v>
      </c>
    </row>
    <row r="81" spans="1:51" hidden="1" x14ac:dyDescent="0.2">
      <c r="A81" s="456"/>
      <c r="B81" s="511"/>
      <c r="C81" s="254">
        <v>55050</v>
      </c>
      <c r="D81" s="228">
        <v>12100</v>
      </c>
      <c r="E81" s="173" t="s">
        <v>327</v>
      </c>
      <c r="F81" s="153">
        <v>875</v>
      </c>
      <c r="G81" s="153">
        <v>3000</v>
      </c>
      <c r="H81" s="153"/>
      <c r="I81" s="153">
        <v>4521.18</v>
      </c>
      <c r="J81" s="234" t="s">
        <v>328</v>
      </c>
      <c r="L81" s="224"/>
    </row>
    <row r="82" spans="1:51" s="192" customFormat="1" x14ac:dyDescent="0.2">
      <c r="A82" s="257"/>
      <c r="B82" s="197">
        <f>G82+I82</f>
        <v>572788.17999999993</v>
      </c>
      <c r="C82" s="482" t="s">
        <v>329</v>
      </c>
      <c r="D82" s="483"/>
      <c r="E82" s="484"/>
      <c r="F82" s="258">
        <f>SUM(F74:F81)</f>
        <v>214501.08</v>
      </c>
      <c r="G82" s="197">
        <f>SUM(G74:G81)</f>
        <v>450267</v>
      </c>
      <c r="H82" s="197"/>
      <c r="I82" s="199">
        <f>SUM(I74:I81)</f>
        <v>122521.18</v>
      </c>
      <c r="J82" s="253"/>
      <c r="K82" s="259"/>
      <c r="AW82" s="194"/>
      <c r="AX82" s="194"/>
      <c r="AY82" s="194"/>
    </row>
    <row r="83" spans="1:51" s="192" customFormat="1" ht="15.75" x14ac:dyDescent="0.25">
      <c r="A83" s="506" t="s">
        <v>21</v>
      </c>
      <c r="B83" s="506"/>
      <c r="C83" s="506"/>
      <c r="D83" s="506"/>
      <c r="E83" s="507"/>
      <c r="F83" s="260">
        <f>F28+F37+F46+F72+F82</f>
        <v>621989.42999999993</v>
      </c>
      <c r="G83" s="260"/>
      <c r="H83" s="261"/>
      <c r="I83" s="262">
        <f>SUM(I82,I72,I46,I37,I28)</f>
        <v>1487320.65</v>
      </c>
      <c r="J83" s="263"/>
      <c r="AW83" s="194"/>
      <c r="AX83" s="194"/>
      <c r="AY83" s="194"/>
    </row>
    <row r="84" spans="1:51" s="192" customFormat="1" ht="15" x14ac:dyDescent="0.25">
      <c r="A84" s="264"/>
      <c r="B84" s="264"/>
      <c r="C84" s="265"/>
      <c r="E84" s="266"/>
      <c r="F84" s="267"/>
      <c r="G84" s="268"/>
      <c r="H84" s="269"/>
      <c r="I84" s="269"/>
      <c r="J84" s="270"/>
      <c r="AW84" s="194"/>
      <c r="AX84" s="194"/>
      <c r="AY84" s="194"/>
    </row>
    <row r="85" spans="1:51" ht="15" x14ac:dyDescent="0.2">
      <c r="E85" s="273"/>
      <c r="F85" s="274"/>
      <c r="G85" s="275"/>
      <c r="J85" s="277"/>
    </row>
    <row r="86" spans="1:51" ht="15" x14ac:dyDescent="0.2">
      <c r="E86" s="273"/>
      <c r="G86" s="275"/>
      <c r="J86" s="276"/>
    </row>
    <row r="87" spans="1:51" ht="15" x14ac:dyDescent="0.2">
      <c r="E87" s="279"/>
      <c r="G87" s="280"/>
      <c r="J87" s="276"/>
    </row>
    <row r="88" spans="1:51" ht="14.25" x14ac:dyDescent="0.2">
      <c r="E88" s="273"/>
      <c r="G88" s="281"/>
      <c r="J88" s="276"/>
    </row>
    <row r="89" spans="1:51" ht="14.25" x14ac:dyDescent="0.2">
      <c r="E89" s="273"/>
      <c r="J89" s="224"/>
    </row>
    <row r="90" spans="1:51" ht="14.25" x14ac:dyDescent="0.2">
      <c r="E90" s="273"/>
    </row>
    <row r="92" spans="1:51" x14ac:dyDescent="0.2">
      <c r="J92" s="285"/>
    </row>
  </sheetData>
  <mergeCells count="48">
    <mergeCell ref="C82:E82"/>
    <mergeCell ref="A83:E83"/>
    <mergeCell ref="C68:E68"/>
    <mergeCell ref="A69:A70"/>
    <mergeCell ref="C71:E71"/>
    <mergeCell ref="C72:E72"/>
    <mergeCell ref="A73:J73"/>
    <mergeCell ref="A74:A81"/>
    <mergeCell ref="B74:B75"/>
    <mergeCell ref="B76:B78"/>
    <mergeCell ref="B80:B81"/>
    <mergeCell ref="C46:E46"/>
    <mergeCell ref="A47:J47"/>
    <mergeCell ref="A48:A67"/>
    <mergeCell ref="B48:B51"/>
    <mergeCell ref="B52:B53"/>
    <mergeCell ref="B56:B62"/>
    <mergeCell ref="B64:B65"/>
    <mergeCell ref="C45:E45"/>
    <mergeCell ref="G30:G31"/>
    <mergeCell ref="H30:H31"/>
    <mergeCell ref="I30:I31"/>
    <mergeCell ref="C32:E32"/>
    <mergeCell ref="C34:E34"/>
    <mergeCell ref="C36:E36"/>
    <mergeCell ref="F30:F31"/>
    <mergeCell ref="C37:E37"/>
    <mergeCell ref="A38:J38"/>
    <mergeCell ref="A39:A42"/>
    <mergeCell ref="B39:B41"/>
    <mergeCell ref="C43:E43"/>
    <mergeCell ref="A30:A31"/>
    <mergeCell ref="B30:B31"/>
    <mergeCell ref="C30:C31"/>
    <mergeCell ref="D30:D31"/>
    <mergeCell ref="E30:E31"/>
    <mergeCell ref="A29:J29"/>
    <mergeCell ref="A1:J5"/>
    <mergeCell ref="A7:J7"/>
    <mergeCell ref="A8:A13"/>
    <mergeCell ref="B8:B9"/>
    <mergeCell ref="C14:E14"/>
    <mergeCell ref="A15:A20"/>
    <mergeCell ref="C21:E21"/>
    <mergeCell ref="C23:E23"/>
    <mergeCell ref="C25:E25"/>
    <mergeCell ref="C27:E27"/>
    <mergeCell ref="C28:E28"/>
  </mergeCells>
  <dataValidations count="7">
    <dataValidation type="list" allowBlank="1" showInputMessage="1" showErrorMessage="1" sqref="E16">
      <formula1>$AS$2:$AS$63</formula1>
    </dataValidation>
    <dataValidation type="list" allowBlank="1" showInputMessage="1" showErrorMessage="1" sqref="E15">
      <formula1>$AS$2:$AS$64</formula1>
    </dataValidation>
    <dataValidation type="list" allowBlank="1" showInputMessage="1" showErrorMessage="1" sqref="E17">
      <formula1>$AS$2:$AS$62</formula1>
    </dataValidation>
    <dataValidation type="list" allowBlank="1" showInputMessage="1" showErrorMessage="1" sqref="E57:E58 E75">
      <formula1>$AS$2:$AS$56</formula1>
    </dataValidation>
    <dataValidation type="list" allowBlank="1" showInputMessage="1" showErrorMessage="1" sqref="E26:F26 E13 E40:E41">
      <formula1>$AT$1:$AT$27</formula1>
    </dataValidation>
    <dataValidation type="list" allowBlank="1" showInputMessage="1" showErrorMessage="1" sqref="E74 F47 E24 E56 F25 E35 E69:F70 E8:E12 E18:E20 E30 E22 E33 E42 E47:E54 E64:E66 E44 E59:E62">
      <formula1>$AT$1:$AT$56</formula1>
    </dataValidation>
    <dataValidation type="list" allowBlank="1" showInputMessage="1" showErrorMessage="1" sqref="C64:C67 C44 C48:C54 C26 C22 C69:C70 C24 C32:C35 C8:C13 C30 B39 C15:C20 C39:C42 C56:C62 C74:C81">
      <formula1>Fondo</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79"/>
  <sheetViews>
    <sheetView showGridLines="0" view="pageBreakPreview" topLeftCell="A10" zoomScaleNormal="105" zoomScaleSheetLayoutView="100" workbookViewId="0">
      <selection activeCell="B15" sqref="B15:I15"/>
    </sheetView>
  </sheetViews>
  <sheetFormatPr baseColWidth="10" defaultColWidth="11.42578125" defaultRowHeight="12.75" x14ac:dyDescent="0.2"/>
  <cols>
    <col min="1" max="1" width="2.85546875" style="60" customWidth="1"/>
    <col min="2" max="2" width="11.42578125" style="60" customWidth="1"/>
    <col min="3" max="3" width="13" style="60" customWidth="1"/>
    <col min="4" max="7" width="11.42578125" style="60" customWidth="1"/>
    <col min="8" max="8" width="12.140625" style="60" customWidth="1"/>
    <col min="9" max="9" width="11.42578125" style="60" customWidth="1"/>
    <col min="10" max="10" width="2.7109375" style="60" customWidth="1"/>
    <col min="11" max="11" width="5.28515625" style="60" customWidth="1"/>
    <col min="12" max="16384" width="11.42578125" style="60"/>
  </cols>
  <sheetData>
    <row r="1" spans="1:10" x14ac:dyDescent="0.2">
      <c r="A1" s="87" t="s">
        <v>189</v>
      </c>
      <c r="B1" s="88"/>
      <c r="C1" s="88"/>
      <c r="D1" s="88"/>
    </row>
    <row r="3" spans="1:10" s="80" customFormat="1" ht="13.5" customHeight="1" x14ac:dyDescent="0.2">
      <c r="A3" s="76"/>
      <c r="B3" s="77"/>
      <c r="C3" s="77"/>
      <c r="D3" s="77"/>
      <c r="E3" s="77"/>
      <c r="F3" s="77"/>
      <c r="G3" s="77"/>
      <c r="H3" s="77"/>
      <c r="I3" s="77"/>
      <c r="J3" s="79"/>
    </row>
    <row r="4" spans="1:10" s="80" customFormat="1" ht="13.5" customHeight="1" x14ac:dyDescent="0.2">
      <c r="A4" s="76"/>
      <c r="B4" s="513" t="s">
        <v>209</v>
      </c>
      <c r="C4" s="513"/>
      <c r="D4" s="513"/>
      <c r="E4" s="513"/>
      <c r="F4" s="513"/>
      <c r="G4" s="513"/>
      <c r="H4" s="513"/>
      <c r="I4" s="513"/>
      <c r="J4" s="79"/>
    </row>
    <row r="5" spans="1:10" ht="13.5" customHeight="1" x14ac:dyDescent="0.2">
      <c r="A5" s="75"/>
      <c r="B5" s="512" t="s">
        <v>210</v>
      </c>
      <c r="C5" s="512"/>
      <c r="D5" s="512"/>
      <c r="E5" s="512"/>
      <c r="F5" s="512"/>
      <c r="G5" s="512"/>
      <c r="H5" s="512"/>
      <c r="I5" s="512"/>
      <c r="J5" s="82"/>
    </row>
    <row r="6" spans="1:10" s="70" customFormat="1" ht="73.150000000000006" customHeight="1" x14ac:dyDescent="0.2">
      <c r="A6" s="78"/>
      <c r="B6" s="514" t="s">
        <v>384</v>
      </c>
      <c r="C6" s="515"/>
      <c r="D6" s="515"/>
      <c r="E6" s="515"/>
      <c r="F6" s="515"/>
      <c r="G6" s="515"/>
      <c r="H6" s="515"/>
      <c r="I6" s="516"/>
      <c r="J6" s="83"/>
    </row>
    <row r="7" spans="1:10" x14ac:dyDescent="0.2">
      <c r="A7" s="75"/>
      <c r="B7" s="84"/>
      <c r="C7" s="84"/>
      <c r="D7" s="84"/>
      <c r="E7" s="84"/>
      <c r="F7" s="84"/>
      <c r="G7" s="84"/>
      <c r="H7" s="84"/>
      <c r="I7" s="84"/>
      <c r="J7" s="82"/>
    </row>
    <row r="8" spans="1:10" x14ac:dyDescent="0.2">
      <c r="A8" s="75"/>
      <c r="B8" s="77"/>
      <c r="C8" s="77"/>
      <c r="D8" s="77"/>
      <c r="E8" s="77"/>
      <c r="F8" s="77"/>
      <c r="G8" s="77"/>
      <c r="H8" s="77"/>
      <c r="I8" s="77"/>
      <c r="J8" s="82"/>
    </row>
    <row r="9" spans="1:10" ht="12.75" customHeight="1" x14ac:dyDescent="0.2">
      <c r="A9" s="75"/>
      <c r="B9" s="513" t="s">
        <v>9</v>
      </c>
      <c r="C9" s="513"/>
      <c r="D9" s="513"/>
      <c r="E9" s="513"/>
      <c r="F9" s="513"/>
      <c r="G9" s="513"/>
      <c r="H9" s="513"/>
      <c r="I9" s="513"/>
      <c r="J9" s="82"/>
    </row>
    <row r="10" spans="1:10" x14ac:dyDescent="0.2">
      <c r="A10" s="75"/>
      <c r="B10" s="512" t="s">
        <v>211</v>
      </c>
      <c r="C10" s="512"/>
      <c r="D10" s="512"/>
      <c r="E10" s="512"/>
      <c r="F10" s="512"/>
      <c r="G10" s="512"/>
      <c r="H10" s="512"/>
      <c r="I10" s="512"/>
      <c r="J10" s="82"/>
    </row>
    <row r="11" spans="1:10" ht="88.9" customHeight="1" x14ac:dyDescent="0.2">
      <c r="A11" s="75"/>
      <c r="B11" s="514" t="s">
        <v>383</v>
      </c>
      <c r="C11" s="515"/>
      <c r="D11" s="515"/>
      <c r="E11" s="515"/>
      <c r="F11" s="515"/>
      <c r="G11" s="515"/>
      <c r="H11" s="515"/>
      <c r="I11" s="516"/>
      <c r="J11" s="82"/>
    </row>
    <row r="12" spans="1:10" x14ac:dyDescent="0.2">
      <c r="A12" s="75"/>
      <c r="B12" s="77"/>
      <c r="C12" s="77"/>
      <c r="D12" s="77"/>
      <c r="E12" s="77"/>
      <c r="F12" s="77"/>
      <c r="G12" s="77"/>
      <c r="H12" s="77"/>
      <c r="I12" s="77"/>
      <c r="J12" s="82"/>
    </row>
    <row r="13" spans="1:10" x14ac:dyDescent="0.2">
      <c r="A13" s="75"/>
      <c r="B13" s="513" t="s">
        <v>218</v>
      </c>
      <c r="C13" s="513"/>
      <c r="D13" s="513"/>
      <c r="E13" s="513"/>
      <c r="F13" s="513"/>
      <c r="G13" s="513"/>
      <c r="H13" s="513"/>
      <c r="I13" s="513"/>
      <c r="J13" s="82"/>
    </row>
    <row r="14" spans="1:10" x14ac:dyDescent="0.2">
      <c r="A14" s="75"/>
      <c r="B14" s="512" t="s">
        <v>219</v>
      </c>
      <c r="C14" s="512"/>
      <c r="D14" s="512"/>
      <c r="E14" s="512"/>
      <c r="F14" s="512"/>
      <c r="G14" s="512"/>
      <c r="H14" s="512"/>
      <c r="I14" s="512"/>
      <c r="J14" s="82"/>
    </row>
    <row r="15" spans="1:10" ht="138" customHeight="1" x14ac:dyDescent="0.2">
      <c r="A15" s="75"/>
      <c r="B15" s="514" t="s">
        <v>382</v>
      </c>
      <c r="C15" s="515"/>
      <c r="D15" s="515"/>
      <c r="E15" s="515"/>
      <c r="F15" s="515"/>
      <c r="G15" s="515"/>
      <c r="H15" s="515"/>
      <c r="I15" s="516"/>
      <c r="J15" s="82"/>
    </row>
    <row r="16" spans="1:10" x14ac:dyDescent="0.2">
      <c r="A16" s="75"/>
      <c r="B16" s="77"/>
      <c r="C16" s="77"/>
      <c r="D16" s="77"/>
      <c r="E16" s="77"/>
      <c r="F16" s="77"/>
      <c r="G16" s="77"/>
      <c r="H16" s="77"/>
      <c r="I16" s="77"/>
      <c r="J16" s="82"/>
    </row>
    <row r="17" spans="1:10" x14ac:dyDescent="0.2">
      <c r="A17" s="75"/>
      <c r="B17" s="77"/>
      <c r="C17" s="77"/>
      <c r="D17" s="77"/>
      <c r="E17" s="77"/>
      <c r="F17" s="77"/>
      <c r="G17" s="77"/>
      <c r="H17" s="77"/>
      <c r="I17" s="77"/>
      <c r="J17" s="82"/>
    </row>
    <row r="18" spans="1:10" ht="12.75" customHeight="1" x14ac:dyDescent="0.2">
      <c r="A18" s="75"/>
      <c r="B18" s="513" t="s">
        <v>8</v>
      </c>
      <c r="C18" s="513"/>
      <c r="D18" s="513"/>
      <c r="E18" s="513"/>
      <c r="F18" s="513"/>
      <c r="G18" s="513"/>
      <c r="H18" s="513"/>
      <c r="I18" s="513"/>
      <c r="J18" s="79"/>
    </row>
    <row r="19" spans="1:10" ht="12.75" customHeight="1" x14ac:dyDescent="0.2">
      <c r="A19" s="75"/>
      <c r="B19" s="517" t="s">
        <v>212</v>
      </c>
      <c r="C19" s="517"/>
      <c r="D19" s="517"/>
      <c r="E19" s="517"/>
      <c r="F19" s="517"/>
      <c r="G19" s="517"/>
      <c r="H19" s="517"/>
      <c r="I19" s="517"/>
      <c r="J19" s="79"/>
    </row>
    <row r="20" spans="1:10" s="70" customFormat="1" ht="116.45" customHeight="1" x14ac:dyDescent="0.2">
      <c r="A20" s="78"/>
      <c r="B20" s="514" t="s">
        <v>385</v>
      </c>
      <c r="C20" s="515"/>
      <c r="D20" s="515"/>
      <c r="E20" s="515"/>
      <c r="F20" s="515"/>
      <c r="G20" s="515"/>
      <c r="H20" s="515"/>
      <c r="I20" s="516"/>
      <c r="J20" s="85"/>
    </row>
    <row r="21" spans="1:10" x14ac:dyDescent="0.2">
      <c r="A21" s="75"/>
      <c r="B21" s="86"/>
      <c r="C21" s="86"/>
      <c r="D21" s="86"/>
      <c r="E21" s="86"/>
      <c r="F21" s="86"/>
      <c r="G21" s="86"/>
      <c r="H21" s="86"/>
      <c r="I21" s="86"/>
      <c r="J21" s="79"/>
    </row>
    <row r="22" spans="1:10" x14ac:dyDescent="0.2">
      <c r="A22" s="75"/>
      <c r="B22" s="80"/>
      <c r="C22" s="512"/>
      <c r="D22" s="512"/>
      <c r="E22" s="512"/>
      <c r="F22" s="512"/>
      <c r="G22" s="512"/>
      <c r="H22" s="512"/>
      <c r="I22" s="512"/>
      <c r="J22" s="512"/>
    </row>
    <row r="23" spans="1:10" ht="61.5" customHeight="1" x14ac:dyDescent="0.2">
      <c r="A23" s="75"/>
      <c r="C23" s="81"/>
      <c r="D23" s="81"/>
      <c r="E23" s="81"/>
      <c r="F23" s="81"/>
      <c r="G23" s="81"/>
      <c r="H23" s="81"/>
      <c r="I23" s="81"/>
      <c r="J23" s="81"/>
    </row>
    <row r="24" spans="1:10" x14ac:dyDescent="0.2">
      <c r="B24" s="82"/>
      <c r="C24" s="82"/>
      <c r="D24" s="82"/>
      <c r="E24" s="82"/>
      <c r="F24" s="82"/>
      <c r="G24" s="82"/>
      <c r="H24" s="82"/>
      <c r="I24" s="82"/>
      <c r="J24" s="82"/>
    </row>
    <row r="25" spans="1:10" ht="30" customHeight="1" x14ac:dyDescent="0.2">
      <c r="A25" s="75"/>
      <c r="B25" s="82"/>
      <c r="C25" s="82"/>
      <c r="D25" s="82"/>
      <c r="E25" s="82"/>
      <c r="F25" s="82"/>
      <c r="G25" s="82"/>
      <c r="H25" s="82"/>
      <c r="I25" s="82"/>
      <c r="J25" s="82"/>
    </row>
    <row r="26" spans="1:10" x14ac:dyDescent="0.2">
      <c r="A26" s="75"/>
      <c r="B26" s="82"/>
      <c r="C26" s="82"/>
      <c r="D26" s="82"/>
      <c r="E26" s="82"/>
      <c r="F26" s="82"/>
      <c r="G26" s="82"/>
      <c r="H26" s="82"/>
      <c r="I26" s="82"/>
      <c r="J26" s="82"/>
    </row>
    <row r="27" spans="1:10" ht="84" customHeight="1" x14ac:dyDescent="0.2">
      <c r="A27" s="75"/>
      <c r="B27" s="82"/>
      <c r="C27" s="82"/>
      <c r="D27" s="82"/>
      <c r="E27" s="82"/>
      <c r="F27" s="82"/>
      <c r="G27" s="82"/>
      <c r="H27" s="82"/>
      <c r="I27" s="82"/>
      <c r="J27" s="82"/>
    </row>
    <row r="28" spans="1:10" ht="12.75" customHeight="1" x14ac:dyDescent="0.2">
      <c r="A28" s="75"/>
      <c r="B28" s="82"/>
      <c r="C28" s="82"/>
      <c r="D28" s="82"/>
      <c r="E28" s="82"/>
      <c r="F28" s="82"/>
      <c r="G28" s="82"/>
      <c r="H28" s="82"/>
      <c r="I28" s="82"/>
      <c r="J28" s="82"/>
    </row>
    <row r="29" spans="1:10" x14ac:dyDescent="0.2">
      <c r="A29" s="75"/>
      <c r="B29" s="82"/>
      <c r="C29" s="82"/>
      <c r="D29" s="82"/>
      <c r="E29" s="82"/>
      <c r="F29" s="82"/>
      <c r="G29" s="82"/>
      <c r="H29" s="82"/>
      <c r="I29" s="82"/>
      <c r="J29" s="82"/>
    </row>
    <row r="30" spans="1:10" x14ac:dyDescent="0.2">
      <c r="A30" s="75"/>
      <c r="B30" s="82"/>
      <c r="C30" s="82"/>
      <c r="D30" s="82"/>
      <c r="E30" s="82"/>
      <c r="F30" s="82"/>
      <c r="G30" s="82"/>
      <c r="H30" s="82"/>
      <c r="I30" s="82"/>
      <c r="J30" s="82"/>
    </row>
    <row r="31" spans="1:10" ht="12.75" customHeight="1" x14ac:dyDescent="0.2">
      <c r="A31" s="75"/>
      <c r="B31" s="82"/>
      <c r="C31" s="82"/>
      <c r="D31" s="82"/>
      <c r="E31" s="82"/>
      <c r="F31" s="82"/>
      <c r="G31" s="82"/>
      <c r="H31" s="82"/>
      <c r="I31" s="82"/>
      <c r="J31" s="82"/>
    </row>
    <row r="32" spans="1:10" ht="12.75" customHeight="1" x14ac:dyDescent="0.2">
      <c r="A32" s="75"/>
      <c r="B32" s="82"/>
      <c r="C32" s="82"/>
      <c r="D32" s="82"/>
      <c r="E32" s="82"/>
      <c r="F32" s="82"/>
      <c r="G32" s="82"/>
      <c r="H32" s="82"/>
      <c r="I32" s="82"/>
      <c r="J32" s="82"/>
    </row>
    <row r="33" spans="1:10" x14ac:dyDescent="0.2">
      <c r="A33" s="75"/>
      <c r="B33" s="82"/>
      <c r="C33" s="82"/>
      <c r="D33" s="82"/>
      <c r="E33" s="82"/>
      <c r="F33" s="82"/>
      <c r="G33" s="82"/>
      <c r="H33" s="82"/>
      <c r="I33" s="82"/>
      <c r="J33" s="82"/>
    </row>
    <row r="34" spans="1:10" x14ac:dyDescent="0.2">
      <c r="A34" s="75"/>
      <c r="B34" s="82"/>
      <c r="C34" s="82"/>
      <c r="D34" s="82"/>
      <c r="E34" s="82"/>
      <c r="F34" s="82"/>
      <c r="G34" s="82"/>
      <c r="H34" s="82"/>
      <c r="I34" s="82"/>
      <c r="J34" s="82"/>
    </row>
    <row r="35" spans="1:10" ht="12.75" customHeight="1" x14ac:dyDescent="0.2">
      <c r="A35" s="75"/>
      <c r="B35" s="82"/>
      <c r="C35" s="82"/>
      <c r="D35" s="82"/>
      <c r="E35" s="82"/>
      <c r="F35" s="82"/>
      <c r="G35" s="82"/>
      <c r="H35" s="82"/>
      <c r="I35" s="82"/>
      <c r="J35" s="82"/>
    </row>
    <row r="36" spans="1:10" ht="12.75" customHeight="1" x14ac:dyDescent="0.2">
      <c r="A36" s="75"/>
      <c r="B36" s="82"/>
      <c r="C36" s="82"/>
      <c r="D36" s="82"/>
      <c r="E36" s="82"/>
      <c r="F36" s="82"/>
      <c r="G36" s="82"/>
      <c r="H36" s="82"/>
      <c r="I36" s="82"/>
      <c r="J36" s="82"/>
    </row>
    <row r="37" spans="1:10" x14ac:dyDescent="0.2">
      <c r="A37" s="75"/>
      <c r="B37" s="82"/>
      <c r="C37" s="82"/>
      <c r="D37" s="82"/>
      <c r="E37" s="82"/>
      <c r="F37" s="82"/>
      <c r="G37" s="82"/>
      <c r="H37" s="82"/>
      <c r="I37" s="82"/>
      <c r="J37" s="82"/>
    </row>
    <row r="38" spans="1:10" x14ac:dyDescent="0.2">
      <c r="A38" s="75"/>
      <c r="B38" s="82"/>
      <c r="C38" s="82"/>
      <c r="D38" s="82"/>
      <c r="E38" s="82"/>
      <c r="F38" s="82"/>
      <c r="G38" s="82"/>
      <c r="H38" s="82"/>
      <c r="I38" s="82"/>
      <c r="J38" s="82"/>
    </row>
    <row r="39" spans="1:10" ht="12.75" customHeight="1" x14ac:dyDescent="0.2">
      <c r="A39" s="75"/>
      <c r="B39" s="82"/>
      <c r="C39" s="82"/>
      <c r="D39" s="82"/>
      <c r="E39" s="82"/>
      <c r="F39" s="82"/>
      <c r="G39" s="82"/>
      <c r="H39" s="82"/>
      <c r="I39" s="82"/>
      <c r="J39" s="82"/>
    </row>
    <row r="40" spans="1:10" ht="12.75" customHeight="1" x14ac:dyDescent="0.2">
      <c r="A40" s="75"/>
      <c r="B40" s="82"/>
      <c r="C40" s="82"/>
      <c r="D40" s="82"/>
      <c r="E40" s="82"/>
      <c r="F40" s="82"/>
      <c r="G40" s="82"/>
      <c r="H40" s="82"/>
      <c r="I40" s="82"/>
      <c r="J40" s="82"/>
    </row>
    <row r="41" spans="1:10" x14ac:dyDescent="0.2">
      <c r="A41" s="75"/>
      <c r="J41" s="82"/>
    </row>
    <row r="42" spans="1:10" x14ac:dyDescent="0.2">
      <c r="A42" s="75"/>
      <c r="J42" s="82"/>
    </row>
    <row r="43" spans="1:10" x14ac:dyDescent="0.2">
      <c r="A43" s="75"/>
    </row>
    <row r="44" spans="1:10" x14ac:dyDescent="0.2">
      <c r="A44" s="75"/>
    </row>
    <row r="45" spans="1:10" x14ac:dyDescent="0.2">
      <c r="A45" s="75"/>
    </row>
    <row r="46" spans="1:10" x14ac:dyDescent="0.2">
      <c r="A46" s="75"/>
    </row>
    <row r="47" spans="1:10" x14ac:dyDescent="0.2">
      <c r="A47" s="75"/>
    </row>
    <row r="48" spans="1:10"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 x14ac:dyDescent="0.2">
      <c r="A97" s="75"/>
    </row>
    <row r="98" spans="1:1" x14ac:dyDescent="0.2">
      <c r="A98" s="75"/>
    </row>
    <row r="99" spans="1:1" x14ac:dyDescent="0.2">
      <c r="A99" s="75"/>
    </row>
    <row r="100" spans="1:1" x14ac:dyDescent="0.2">
      <c r="A100" s="75"/>
    </row>
    <row r="101" spans="1:1" x14ac:dyDescent="0.2">
      <c r="A101" s="75"/>
    </row>
    <row r="102" spans="1:1" x14ac:dyDescent="0.2">
      <c r="A102" s="75"/>
    </row>
    <row r="103" spans="1:1" x14ac:dyDescent="0.2">
      <c r="A103" s="75"/>
    </row>
    <row r="104" spans="1:1" x14ac:dyDescent="0.2">
      <c r="A104" s="75"/>
    </row>
    <row r="105" spans="1:1" x14ac:dyDescent="0.2">
      <c r="A105" s="75"/>
    </row>
    <row r="106" spans="1:1" x14ac:dyDescent="0.2">
      <c r="A106" s="75"/>
    </row>
    <row r="107" spans="1:1" x14ac:dyDescent="0.2">
      <c r="A107" s="75"/>
    </row>
    <row r="108" spans="1:1" x14ac:dyDescent="0.2">
      <c r="A108" s="75"/>
    </row>
    <row r="109" spans="1:1" x14ac:dyDescent="0.2">
      <c r="A109" s="75"/>
    </row>
    <row r="110" spans="1:1" x14ac:dyDescent="0.2">
      <c r="A110" s="75"/>
    </row>
    <row r="111" spans="1:1" x14ac:dyDescent="0.2">
      <c r="A111" s="75"/>
    </row>
    <row r="112" spans="1:1" x14ac:dyDescent="0.2">
      <c r="A112" s="75"/>
    </row>
    <row r="113" spans="1:1" x14ac:dyDescent="0.2">
      <c r="A113" s="75"/>
    </row>
    <row r="114" spans="1:1" x14ac:dyDescent="0.2">
      <c r="A114" s="75"/>
    </row>
    <row r="115" spans="1:1" x14ac:dyDescent="0.2">
      <c r="A115" s="75"/>
    </row>
    <row r="116" spans="1:1" x14ac:dyDescent="0.2">
      <c r="A116" s="75"/>
    </row>
    <row r="117" spans="1:1" x14ac:dyDescent="0.2">
      <c r="A117" s="75"/>
    </row>
    <row r="118" spans="1:1" x14ac:dyDescent="0.2">
      <c r="A118" s="75"/>
    </row>
    <row r="119" spans="1:1" x14ac:dyDescent="0.2">
      <c r="A119" s="75"/>
    </row>
    <row r="120" spans="1:1" x14ac:dyDescent="0.2">
      <c r="A120" s="75"/>
    </row>
    <row r="121" spans="1:1" x14ac:dyDescent="0.2">
      <c r="A121" s="75"/>
    </row>
    <row r="122" spans="1:1" x14ac:dyDescent="0.2">
      <c r="A122" s="75"/>
    </row>
    <row r="123" spans="1:1" x14ac:dyDescent="0.2">
      <c r="A123" s="75"/>
    </row>
    <row r="124" spans="1:1" x14ac:dyDescent="0.2">
      <c r="A124" s="75"/>
    </row>
    <row r="125" spans="1:1" x14ac:dyDescent="0.2">
      <c r="A125" s="75"/>
    </row>
    <row r="126" spans="1:1" x14ac:dyDescent="0.2">
      <c r="A126" s="75"/>
    </row>
    <row r="127" spans="1:1" x14ac:dyDescent="0.2">
      <c r="A127" s="75"/>
    </row>
    <row r="128" spans="1:1" x14ac:dyDescent="0.2">
      <c r="A128" s="75"/>
    </row>
    <row r="129" spans="1:1" x14ac:dyDescent="0.2">
      <c r="A129" s="75"/>
    </row>
    <row r="130" spans="1:1" x14ac:dyDescent="0.2">
      <c r="A130" s="75"/>
    </row>
    <row r="131" spans="1:1" x14ac:dyDescent="0.2">
      <c r="A131" s="75"/>
    </row>
    <row r="132" spans="1:1" x14ac:dyDescent="0.2">
      <c r="A132" s="75"/>
    </row>
    <row r="133" spans="1:1" x14ac:dyDescent="0.2">
      <c r="A133" s="75"/>
    </row>
    <row r="134" spans="1:1" x14ac:dyDescent="0.2">
      <c r="A134" s="75"/>
    </row>
    <row r="135" spans="1:1" x14ac:dyDescent="0.2">
      <c r="A135" s="75"/>
    </row>
    <row r="136" spans="1:1" x14ac:dyDescent="0.2">
      <c r="A136" s="75"/>
    </row>
    <row r="137" spans="1:1" x14ac:dyDescent="0.2">
      <c r="A137" s="75"/>
    </row>
    <row r="138" spans="1:1" x14ac:dyDescent="0.2">
      <c r="A138" s="75"/>
    </row>
    <row r="139" spans="1:1" x14ac:dyDescent="0.2">
      <c r="A139" s="75"/>
    </row>
    <row r="140" spans="1:1" x14ac:dyDescent="0.2">
      <c r="A140" s="75"/>
    </row>
    <row r="141" spans="1:1" x14ac:dyDescent="0.2">
      <c r="A141" s="75"/>
    </row>
    <row r="142" spans="1:1" x14ac:dyDescent="0.2">
      <c r="A142" s="75"/>
    </row>
    <row r="143" spans="1:1" x14ac:dyDescent="0.2">
      <c r="A143" s="75"/>
    </row>
    <row r="144" spans="1:1" x14ac:dyDescent="0.2">
      <c r="A144" s="75"/>
    </row>
    <row r="145" spans="1:1" x14ac:dyDescent="0.2">
      <c r="A145" s="75"/>
    </row>
    <row r="146" spans="1:1" x14ac:dyDescent="0.2">
      <c r="A146" s="75"/>
    </row>
    <row r="147" spans="1:1" x14ac:dyDescent="0.2">
      <c r="A147" s="75"/>
    </row>
    <row r="148" spans="1:1" x14ac:dyDescent="0.2">
      <c r="A148" s="75"/>
    </row>
    <row r="149" spans="1:1" x14ac:dyDescent="0.2">
      <c r="A149" s="75"/>
    </row>
    <row r="150" spans="1:1" x14ac:dyDescent="0.2">
      <c r="A150" s="75"/>
    </row>
    <row r="151" spans="1:1" x14ac:dyDescent="0.2">
      <c r="A151" s="75"/>
    </row>
    <row r="152" spans="1:1" x14ac:dyDescent="0.2">
      <c r="A152" s="75"/>
    </row>
    <row r="153" spans="1:1" x14ac:dyDescent="0.2">
      <c r="A153" s="75"/>
    </row>
    <row r="154" spans="1:1" x14ac:dyDescent="0.2">
      <c r="A154" s="75"/>
    </row>
    <row r="155" spans="1:1" x14ac:dyDescent="0.2">
      <c r="A155" s="75"/>
    </row>
    <row r="156" spans="1:1" x14ac:dyDescent="0.2">
      <c r="A156" s="75"/>
    </row>
    <row r="157" spans="1:1" x14ac:dyDescent="0.2">
      <c r="A157" s="75"/>
    </row>
    <row r="158" spans="1:1" x14ac:dyDescent="0.2">
      <c r="A158" s="75"/>
    </row>
    <row r="159" spans="1:1" x14ac:dyDescent="0.2">
      <c r="A159" s="75"/>
    </row>
    <row r="160" spans="1:1" x14ac:dyDescent="0.2">
      <c r="A160" s="75"/>
    </row>
    <row r="161" spans="1:1" x14ac:dyDescent="0.2">
      <c r="A161" s="75"/>
    </row>
    <row r="162" spans="1:1" x14ac:dyDescent="0.2">
      <c r="A162" s="75"/>
    </row>
    <row r="163" spans="1:1" x14ac:dyDescent="0.2">
      <c r="A163" s="75"/>
    </row>
    <row r="164" spans="1:1" x14ac:dyDescent="0.2">
      <c r="A164" s="75"/>
    </row>
    <row r="165" spans="1:1" x14ac:dyDescent="0.2">
      <c r="A165" s="75"/>
    </row>
    <row r="166" spans="1:1" x14ac:dyDescent="0.2">
      <c r="A166" s="75"/>
    </row>
    <row r="167" spans="1:1" x14ac:dyDescent="0.2">
      <c r="A167" s="75"/>
    </row>
    <row r="168" spans="1:1" x14ac:dyDescent="0.2">
      <c r="A168" s="75"/>
    </row>
    <row r="169" spans="1:1" x14ac:dyDescent="0.2">
      <c r="A169" s="75"/>
    </row>
    <row r="170" spans="1:1" x14ac:dyDescent="0.2">
      <c r="A170" s="75"/>
    </row>
    <row r="171" spans="1:1" x14ac:dyDescent="0.2">
      <c r="A171" s="75"/>
    </row>
    <row r="172" spans="1:1" x14ac:dyDescent="0.2">
      <c r="A172" s="75"/>
    </row>
    <row r="173" spans="1:1" x14ac:dyDescent="0.2">
      <c r="A173" s="75"/>
    </row>
    <row r="174" spans="1:1" x14ac:dyDescent="0.2">
      <c r="A174" s="75"/>
    </row>
    <row r="175" spans="1:1" x14ac:dyDescent="0.2">
      <c r="A175" s="75"/>
    </row>
    <row r="176" spans="1:1" x14ac:dyDescent="0.2">
      <c r="A176" s="75"/>
    </row>
    <row r="177" spans="1:1" x14ac:dyDescent="0.2">
      <c r="A177" s="75"/>
    </row>
    <row r="178" spans="1:1" x14ac:dyDescent="0.2">
      <c r="A178" s="75"/>
    </row>
    <row r="179" spans="1:1" x14ac:dyDescent="0.2">
      <c r="A179" s="75"/>
    </row>
    <row r="180" spans="1:1" x14ac:dyDescent="0.2">
      <c r="A180" s="75"/>
    </row>
    <row r="181" spans="1:1" x14ac:dyDescent="0.2">
      <c r="A181" s="75"/>
    </row>
    <row r="182" spans="1:1" x14ac:dyDescent="0.2">
      <c r="A182" s="75"/>
    </row>
    <row r="183" spans="1:1" x14ac:dyDescent="0.2">
      <c r="A183" s="75"/>
    </row>
    <row r="184" spans="1:1" x14ac:dyDescent="0.2">
      <c r="A184" s="75"/>
    </row>
    <row r="185" spans="1:1" x14ac:dyDescent="0.2">
      <c r="A185" s="75"/>
    </row>
    <row r="186" spans="1:1" x14ac:dyDescent="0.2">
      <c r="A186" s="75"/>
    </row>
    <row r="187" spans="1:1" x14ac:dyDescent="0.2">
      <c r="A187" s="75"/>
    </row>
    <row r="188" spans="1:1" x14ac:dyDescent="0.2">
      <c r="A188" s="75"/>
    </row>
    <row r="189" spans="1:1" x14ac:dyDescent="0.2">
      <c r="A189" s="75"/>
    </row>
    <row r="190" spans="1:1" x14ac:dyDescent="0.2">
      <c r="A190" s="75"/>
    </row>
    <row r="191" spans="1:1" x14ac:dyDescent="0.2">
      <c r="A191" s="75"/>
    </row>
    <row r="192" spans="1:1" x14ac:dyDescent="0.2">
      <c r="A192" s="75"/>
    </row>
    <row r="193" spans="1:1" x14ac:dyDescent="0.2">
      <c r="A193" s="75"/>
    </row>
    <row r="194" spans="1:1" x14ac:dyDescent="0.2">
      <c r="A194" s="75"/>
    </row>
    <row r="195" spans="1:1" x14ac:dyDescent="0.2">
      <c r="A195" s="75"/>
    </row>
    <row r="196" spans="1:1" x14ac:dyDescent="0.2">
      <c r="A196" s="75"/>
    </row>
    <row r="197" spans="1:1" x14ac:dyDescent="0.2">
      <c r="A197" s="75"/>
    </row>
    <row r="198" spans="1:1" x14ac:dyDescent="0.2">
      <c r="A198" s="75"/>
    </row>
    <row r="199" spans="1:1" x14ac:dyDescent="0.2">
      <c r="A199" s="75"/>
    </row>
    <row r="200" spans="1:1" x14ac:dyDescent="0.2">
      <c r="A200" s="75"/>
    </row>
    <row r="201" spans="1:1" x14ac:dyDescent="0.2">
      <c r="A201" s="75"/>
    </row>
    <row r="202" spans="1:1" x14ac:dyDescent="0.2">
      <c r="A202" s="75"/>
    </row>
    <row r="203" spans="1:1" x14ac:dyDescent="0.2">
      <c r="A203" s="75"/>
    </row>
    <row r="204" spans="1:1" x14ac:dyDescent="0.2">
      <c r="A204" s="75"/>
    </row>
    <row r="205" spans="1:1" x14ac:dyDescent="0.2">
      <c r="A205" s="75"/>
    </row>
    <row r="206" spans="1:1" x14ac:dyDescent="0.2">
      <c r="A206" s="75"/>
    </row>
    <row r="207" spans="1:1" x14ac:dyDescent="0.2">
      <c r="A207" s="75"/>
    </row>
    <row r="208" spans="1:1" x14ac:dyDescent="0.2">
      <c r="A208" s="75"/>
    </row>
    <row r="209" spans="1:1" x14ac:dyDescent="0.2">
      <c r="A209" s="75"/>
    </row>
    <row r="210" spans="1:1" x14ac:dyDescent="0.2">
      <c r="A210" s="75"/>
    </row>
    <row r="211" spans="1:1" x14ac:dyDescent="0.2">
      <c r="A211" s="75"/>
    </row>
    <row r="212" spans="1:1" x14ac:dyDescent="0.2">
      <c r="A212" s="75"/>
    </row>
    <row r="213" spans="1:1" x14ac:dyDescent="0.2">
      <c r="A213" s="75"/>
    </row>
    <row r="214" spans="1:1" x14ac:dyDescent="0.2">
      <c r="A214" s="75"/>
    </row>
    <row r="215" spans="1:1" x14ac:dyDescent="0.2">
      <c r="A215" s="75"/>
    </row>
    <row r="216" spans="1:1" x14ac:dyDescent="0.2">
      <c r="A216" s="75"/>
    </row>
    <row r="217" spans="1:1" x14ac:dyDescent="0.2">
      <c r="A217" s="75"/>
    </row>
    <row r="218" spans="1:1" x14ac:dyDescent="0.2">
      <c r="A218" s="75"/>
    </row>
    <row r="219" spans="1:1" x14ac:dyDescent="0.2">
      <c r="A219" s="75"/>
    </row>
    <row r="220" spans="1:1" x14ac:dyDescent="0.2">
      <c r="A220" s="75"/>
    </row>
    <row r="221" spans="1:1" x14ac:dyDescent="0.2">
      <c r="A221" s="75"/>
    </row>
    <row r="222" spans="1:1" x14ac:dyDescent="0.2">
      <c r="A222" s="75"/>
    </row>
    <row r="223" spans="1:1" x14ac:dyDescent="0.2">
      <c r="A223" s="75"/>
    </row>
    <row r="224" spans="1:1" x14ac:dyDescent="0.2">
      <c r="A224" s="75"/>
    </row>
    <row r="225" spans="1:1" x14ac:dyDescent="0.2">
      <c r="A225" s="75"/>
    </row>
    <row r="226" spans="1:1" x14ac:dyDescent="0.2">
      <c r="A226" s="75"/>
    </row>
    <row r="227" spans="1:1" x14ac:dyDescent="0.2">
      <c r="A227" s="75"/>
    </row>
    <row r="228" spans="1:1" x14ac:dyDescent="0.2">
      <c r="A228" s="75"/>
    </row>
    <row r="229" spans="1:1" x14ac:dyDescent="0.2">
      <c r="A229" s="75"/>
    </row>
    <row r="230" spans="1:1" x14ac:dyDescent="0.2">
      <c r="A230" s="75"/>
    </row>
    <row r="231" spans="1:1" x14ac:dyDescent="0.2">
      <c r="A231" s="75"/>
    </row>
    <row r="232" spans="1:1" x14ac:dyDescent="0.2">
      <c r="A232" s="75"/>
    </row>
    <row r="233" spans="1:1" x14ac:dyDescent="0.2">
      <c r="A233" s="75"/>
    </row>
    <row r="234" spans="1:1" x14ac:dyDescent="0.2">
      <c r="A234" s="75"/>
    </row>
    <row r="235" spans="1:1" x14ac:dyDescent="0.2">
      <c r="A235" s="75"/>
    </row>
    <row r="236" spans="1:1" x14ac:dyDescent="0.2">
      <c r="A236" s="75"/>
    </row>
    <row r="237" spans="1:1" x14ac:dyDescent="0.2">
      <c r="A237" s="75"/>
    </row>
    <row r="238" spans="1:1" x14ac:dyDescent="0.2">
      <c r="A238" s="75"/>
    </row>
    <row r="239" spans="1:1" x14ac:dyDescent="0.2">
      <c r="A239" s="75"/>
    </row>
    <row r="240" spans="1:1" x14ac:dyDescent="0.2">
      <c r="A240" s="75"/>
    </row>
    <row r="241" spans="1:1" x14ac:dyDescent="0.2">
      <c r="A241" s="75"/>
    </row>
    <row r="242" spans="1:1" x14ac:dyDescent="0.2">
      <c r="A242" s="75"/>
    </row>
    <row r="243" spans="1:1" x14ac:dyDescent="0.2">
      <c r="A243" s="75"/>
    </row>
    <row r="244" spans="1:1" x14ac:dyDescent="0.2">
      <c r="A244" s="75"/>
    </row>
    <row r="245" spans="1:1" x14ac:dyDescent="0.2">
      <c r="A245" s="75"/>
    </row>
    <row r="246" spans="1:1" x14ac:dyDescent="0.2">
      <c r="A246" s="75"/>
    </row>
    <row r="247" spans="1:1" x14ac:dyDescent="0.2">
      <c r="A247" s="75"/>
    </row>
    <row r="248" spans="1:1" x14ac:dyDescent="0.2">
      <c r="A248" s="75"/>
    </row>
    <row r="249" spans="1:1" x14ac:dyDescent="0.2">
      <c r="A249" s="75"/>
    </row>
    <row r="250" spans="1:1" x14ac:dyDescent="0.2">
      <c r="A250" s="75"/>
    </row>
    <row r="251" spans="1:1" x14ac:dyDescent="0.2">
      <c r="A251" s="75"/>
    </row>
    <row r="252" spans="1:1" x14ac:dyDescent="0.2">
      <c r="A252" s="75"/>
    </row>
    <row r="253" spans="1:1" x14ac:dyDescent="0.2">
      <c r="A253" s="75"/>
    </row>
    <row r="254" spans="1:1" x14ac:dyDescent="0.2">
      <c r="A254" s="75"/>
    </row>
    <row r="255" spans="1:1" x14ac:dyDescent="0.2">
      <c r="A255" s="75"/>
    </row>
    <row r="256" spans="1:1" x14ac:dyDescent="0.2">
      <c r="A256" s="75"/>
    </row>
    <row r="257" spans="1:1" x14ac:dyDescent="0.2">
      <c r="A257" s="75"/>
    </row>
    <row r="258" spans="1:1" x14ac:dyDescent="0.2">
      <c r="A258" s="75"/>
    </row>
    <row r="259" spans="1:1" x14ac:dyDescent="0.2">
      <c r="A259" s="75"/>
    </row>
    <row r="260" spans="1:1" x14ac:dyDescent="0.2">
      <c r="A260" s="75"/>
    </row>
    <row r="261" spans="1:1" x14ac:dyDescent="0.2">
      <c r="A261" s="75"/>
    </row>
    <row r="262" spans="1:1" x14ac:dyDescent="0.2">
      <c r="A262" s="75"/>
    </row>
    <row r="263" spans="1:1" x14ac:dyDescent="0.2">
      <c r="A263" s="75"/>
    </row>
    <row r="264" spans="1:1" x14ac:dyDescent="0.2">
      <c r="A264" s="75"/>
    </row>
    <row r="265" spans="1:1" x14ac:dyDescent="0.2">
      <c r="A265" s="75"/>
    </row>
    <row r="266" spans="1:1" x14ac:dyDescent="0.2">
      <c r="A266" s="75"/>
    </row>
    <row r="267" spans="1:1" x14ac:dyDescent="0.2">
      <c r="A267" s="75"/>
    </row>
    <row r="268" spans="1:1" x14ac:dyDescent="0.2">
      <c r="A268" s="75"/>
    </row>
    <row r="269" spans="1:1" x14ac:dyDescent="0.2">
      <c r="A269" s="75"/>
    </row>
    <row r="270" spans="1:1" x14ac:dyDescent="0.2">
      <c r="A270" s="75"/>
    </row>
    <row r="271" spans="1:1" x14ac:dyDescent="0.2">
      <c r="A271" s="75"/>
    </row>
    <row r="272" spans="1:1" x14ac:dyDescent="0.2">
      <c r="A272" s="75"/>
    </row>
    <row r="273" spans="1:1" x14ac:dyDescent="0.2">
      <c r="A273" s="75"/>
    </row>
    <row r="274" spans="1:1" x14ac:dyDescent="0.2">
      <c r="A274" s="75"/>
    </row>
    <row r="275" spans="1:1" x14ac:dyDescent="0.2">
      <c r="A275" s="75"/>
    </row>
    <row r="276" spans="1:1" x14ac:dyDescent="0.2">
      <c r="A276" s="75"/>
    </row>
    <row r="277" spans="1:1" x14ac:dyDescent="0.2">
      <c r="A277" s="75"/>
    </row>
    <row r="278" spans="1:1" x14ac:dyDescent="0.2">
      <c r="A278" s="75"/>
    </row>
    <row r="279" spans="1:1" x14ac:dyDescent="0.2">
      <c r="A279" s="75"/>
    </row>
    <row r="280" spans="1:1" x14ac:dyDescent="0.2">
      <c r="A280" s="75"/>
    </row>
    <row r="281" spans="1:1" x14ac:dyDescent="0.2">
      <c r="A281" s="75"/>
    </row>
    <row r="282" spans="1:1" x14ac:dyDescent="0.2">
      <c r="A282" s="75"/>
    </row>
    <row r="283" spans="1:1" x14ac:dyDescent="0.2">
      <c r="A283" s="75"/>
    </row>
    <row r="284" spans="1:1" x14ac:dyDescent="0.2">
      <c r="A284" s="75"/>
    </row>
    <row r="285" spans="1:1" x14ac:dyDescent="0.2">
      <c r="A285" s="75"/>
    </row>
    <row r="286" spans="1:1" x14ac:dyDescent="0.2">
      <c r="A286" s="75"/>
    </row>
    <row r="287" spans="1:1" x14ac:dyDescent="0.2">
      <c r="A287" s="75"/>
    </row>
    <row r="288" spans="1:1" x14ac:dyDescent="0.2">
      <c r="A288" s="75"/>
    </row>
    <row r="289" spans="1:1" x14ac:dyDescent="0.2">
      <c r="A289" s="75"/>
    </row>
    <row r="290" spans="1:1" x14ac:dyDescent="0.2">
      <c r="A290" s="75"/>
    </row>
    <row r="291" spans="1:1" x14ac:dyDescent="0.2">
      <c r="A291" s="75"/>
    </row>
    <row r="292" spans="1:1" x14ac:dyDescent="0.2">
      <c r="A292" s="75"/>
    </row>
    <row r="293" spans="1:1" x14ac:dyDescent="0.2">
      <c r="A293" s="75"/>
    </row>
    <row r="294" spans="1:1" x14ac:dyDescent="0.2">
      <c r="A294" s="75"/>
    </row>
    <row r="295" spans="1:1" x14ac:dyDescent="0.2">
      <c r="A295" s="75"/>
    </row>
    <row r="296" spans="1:1" x14ac:dyDescent="0.2">
      <c r="A296" s="75"/>
    </row>
    <row r="297" spans="1:1" x14ac:dyDescent="0.2">
      <c r="A297" s="75"/>
    </row>
    <row r="298" spans="1:1" x14ac:dyDescent="0.2">
      <c r="A298" s="75"/>
    </row>
    <row r="299" spans="1:1" x14ac:dyDescent="0.2">
      <c r="A299" s="75"/>
    </row>
    <row r="300" spans="1:1" x14ac:dyDescent="0.2">
      <c r="A300" s="75"/>
    </row>
    <row r="301" spans="1:1" x14ac:dyDescent="0.2">
      <c r="A301" s="75"/>
    </row>
    <row r="302" spans="1:1" x14ac:dyDescent="0.2">
      <c r="A302" s="75"/>
    </row>
    <row r="303" spans="1:1" x14ac:dyDescent="0.2">
      <c r="A303" s="75"/>
    </row>
    <row r="304" spans="1:1" x14ac:dyDescent="0.2">
      <c r="A304" s="75"/>
    </row>
    <row r="305" spans="1:1" x14ac:dyDescent="0.2">
      <c r="A305" s="75"/>
    </row>
    <row r="306" spans="1:1" x14ac:dyDescent="0.2">
      <c r="A306" s="75"/>
    </row>
    <row r="307" spans="1:1" x14ac:dyDescent="0.2">
      <c r="A307" s="75"/>
    </row>
    <row r="308" spans="1:1" x14ac:dyDescent="0.2">
      <c r="A308" s="75"/>
    </row>
    <row r="309" spans="1:1" x14ac:dyDescent="0.2">
      <c r="A309" s="75"/>
    </row>
    <row r="310" spans="1:1" x14ac:dyDescent="0.2">
      <c r="A310" s="75"/>
    </row>
    <row r="311" spans="1:1" x14ac:dyDescent="0.2">
      <c r="A311" s="75"/>
    </row>
    <row r="312" spans="1:1" x14ac:dyDescent="0.2">
      <c r="A312" s="75"/>
    </row>
    <row r="313" spans="1:1" x14ac:dyDescent="0.2">
      <c r="A313" s="75"/>
    </row>
    <row r="314" spans="1:1" x14ac:dyDescent="0.2">
      <c r="A314" s="75"/>
    </row>
    <row r="315" spans="1:1" x14ac:dyDescent="0.2">
      <c r="A315" s="75"/>
    </row>
    <row r="316" spans="1:1" x14ac:dyDescent="0.2">
      <c r="A316" s="75"/>
    </row>
    <row r="317" spans="1:1" x14ac:dyDescent="0.2">
      <c r="A317" s="75"/>
    </row>
    <row r="318" spans="1:1" x14ac:dyDescent="0.2">
      <c r="A318" s="75"/>
    </row>
    <row r="319" spans="1:1" x14ac:dyDescent="0.2">
      <c r="A319" s="75"/>
    </row>
    <row r="320" spans="1:1" x14ac:dyDescent="0.2">
      <c r="A320" s="75"/>
    </row>
    <row r="321" spans="1:1" x14ac:dyDescent="0.2">
      <c r="A321" s="75"/>
    </row>
    <row r="322" spans="1:1" x14ac:dyDescent="0.2">
      <c r="A322" s="75"/>
    </row>
    <row r="323" spans="1:1" x14ac:dyDescent="0.2">
      <c r="A323" s="75"/>
    </row>
    <row r="324" spans="1:1" x14ac:dyDescent="0.2">
      <c r="A324" s="75"/>
    </row>
    <row r="325" spans="1:1" x14ac:dyDescent="0.2">
      <c r="A325" s="75"/>
    </row>
    <row r="326" spans="1:1" x14ac:dyDescent="0.2">
      <c r="A326" s="75"/>
    </row>
    <row r="327" spans="1:1" x14ac:dyDescent="0.2">
      <c r="A327" s="75"/>
    </row>
    <row r="328" spans="1:1" x14ac:dyDescent="0.2">
      <c r="A328" s="75"/>
    </row>
    <row r="329" spans="1:1" x14ac:dyDescent="0.2">
      <c r="A329" s="75"/>
    </row>
    <row r="330" spans="1:1" x14ac:dyDescent="0.2">
      <c r="A330" s="75"/>
    </row>
    <row r="331" spans="1:1" x14ac:dyDescent="0.2">
      <c r="A331" s="75"/>
    </row>
    <row r="332" spans="1:1" x14ac:dyDescent="0.2">
      <c r="A332" s="75"/>
    </row>
    <row r="333" spans="1:1" x14ac:dyDescent="0.2">
      <c r="A333" s="75"/>
    </row>
    <row r="334" spans="1:1" x14ac:dyDescent="0.2">
      <c r="A334" s="75"/>
    </row>
    <row r="335" spans="1:1" x14ac:dyDescent="0.2">
      <c r="A335" s="75"/>
    </row>
    <row r="336" spans="1:1" x14ac:dyDescent="0.2">
      <c r="A336" s="75"/>
    </row>
    <row r="337" spans="1:1" x14ac:dyDescent="0.2">
      <c r="A337" s="75"/>
    </row>
    <row r="338" spans="1:1" x14ac:dyDescent="0.2">
      <c r="A338" s="75"/>
    </row>
    <row r="339" spans="1:1" x14ac:dyDescent="0.2">
      <c r="A339" s="75"/>
    </row>
    <row r="340" spans="1:1" x14ac:dyDescent="0.2">
      <c r="A340" s="75"/>
    </row>
    <row r="341" spans="1:1" x14ac:dyDescent="0.2">
      <c r="A341" s="75"/>
    </row>
    <row r="342" spans="1:1" x14ac:dyDescent="0.2">
      <c r="A342" s="75"/>
    </row>
    <row r="343" spans="1:1" x14ac:dyDescent="0.2">
      <c r="A343" s="75"/>
    </row>
    <row r="344" spans="1:1" x14ac:dyDescent="0.2">
      <c r="A344" s="75"/>
    </row>
    <row r="345" spans="1:1" x14ac:dyDescent="0.2">
      <c r="A345" s="75"/>
    </row>
    <row r="346" spans="1:1" x14ac:dyDescent="0.2">
      <c r="A346" s="75"/>
    </row>
    <row r="347" spans="1:1" x14ac:dyDescent="0.2">
      <c r="A347" s="75"/>
    </row>
    <row r="348" spans="1:1" x14ac:dyDescent="0.2">
      <c r="A348" s="75"/>
    </row>
    <row r="349" spans="1:1" x14ac:dyDescent="0.2">
      <c r="A349" s="75"/>
    </row>
    <row r="350" spans="1:1" x14ac:dyDescent="0.2">
      <c r="A350" s="75"/>
    </row>
    <row r="351" spans="1:1" x14ac:dyDescent="0.2">
      <c r="A351" s="75"/>
    </row>
    <row r="352" spans="1:1" x14ac:dyDescent="0.2">
      <c r="A352" s="75"/>
    </row>
    <row r="353" spans="1:1" x14ac:dyDescent="0.2">
      <c r="A353" s="75"/>
    </row>
    <row r="354" spans="1:1" x14ac:dyDescent="0.2">
      <c r="A354" s="75"/>
    </row>
    <row r="355" spans="1:1" x14ac:dyDescent="0.2">
      <c r="A355" s="75"/>
    </row>
    <row r="356" spans="1:1" x14ac:dyDescent="0.2">
      <c r="A356" s="75"/>
    </row>
    <row r="357" spans="1:1" x14ac:dyDescent="0.2">
      <c r="A357" s="75"/>
    </row>
    <row r="358" spans="1:1" x14ac:dyDescent="0.2">
      <c r="A358" s="75"/>
    </row>
    <row r="359" spans="1:1" x14ac:dyDescent="0.2">
      <c r="A359" s="75"/>
    </row>
    <row r="360" spans="1:1" x14ac:dyDescent="0.2">
      <c r="A360" s="75"/>
    </row>
    <row r="361" spans="1:1" x14ac:dyDescent="0.2">
      <c r="A361" s="75"/>
    </row>
    <row r="362" spans="1:1" x14ac:dyDescent="0.2">
      <c r="A362" s="75"/>
    </row>
    <row r="363" spans="1:1" x14ac:dyDescent="0.2">
      <c r="A363" s="75"/>
    </row>
    <row r="364" spans="1:1" x14ac:dyDescent="0.2">
      <c r="A364" s="75"/>
    </row>
    <row r="365" spans="1:1" x14ac:dyDescent="0.2">
      <c r="A365" s="75"/>
    </row>
    <row r="366" spans="1:1" x14ac:dyDescent="0.2">
      <c r="A366" s="75"/>
    </row>
    <row r="367" spans="1:1" x14ac:dyDescent="0.2">
      <c r="A367" s="75"/>
    </row>
    <row r="368" spans="1:1" x14ac:dyDescent="0.2">
      <c r="A368" s="75"/>
    </row>
    <row r="369" spans="1:1" x14ac:dyDescent="0.2">
      <c r="A369" s="75"/>
    </row>
    <row r="370" spans="1:1" x14ac:dyDescent="0.2">
      <c r="A370" s="75"/>
    </row>
    <row r="371" spans="1:1" x14ac:dyDescent="0.2">
      <c r="A371" s="75"/>
    </row>
    <row r="372" spans="1:1" x14ac:dyDescent="0.2">
      <c r="A372" s="75"/>
    </row>
    <row r="373" spans="1:1" x14ac:dyDescent="0.2">
      <c r="A373" s="75"/>
    </row>
    <row r="374" spans="1:1" x14ac:dyDescent="0.2">
      <c r="A374" s="75"/>
    </row>
    <row r="375" spans="1:1" x14ac:dyDescent="0.2">
      <c r="A375" s="75"/>
    </row>
    <row r="376" spans="1:1" x14ac:dyDescent="0.2">
      <c r="A376" s="75"/>
    </row>
    <row r="377" spans="1:1" x14ac:dyDescent="0.2">
      <c r="A377" s="75"/>
    </row>
    <row r="378" spans="1:1" x14ac:dyDescent="0.2">
      <c r="A378" s="75"/>
    </row>
    <row r="379" spans="1:1" x14ac:dyDescent="0.2">
      <c r="A379" s="75"/>
    </row>
  </sheetData>
  <mergeCells count="13">
    <mergeCell ref="B5:I5"/>
    <mergeCell ref="B4:I4"/>
    <mergeCell ref="B6:I6"/>
    <mergeCell ref="C22:J22"/>
    <mergeCell ref="B20:I20"/>
    <mergeCell ref="B19:I19"/>
    <mergeCell ref="B18:I18"/>
    <mergeCell ref="B9:I9"/>
    <mergeCell ref="B10:I10"/>
    <mergeCell ref="B11:I11"/>
    <mergeCell ref="B13:I13"/>
    <mergeCell ref="B14:I14"/>
    <mergeCell ref="B15:I15"/>
  </mergeCells>
  <phoneticPr fontId="0" type="noConversion"/>
  <printOptions horizontalCentered="1" verticalCentered="1"/>
  <pageMargins left="0.19685039370078741" right="0.19685039370078741" top="0.19685039370078741" bottom="0.19685039370078741" header="0" footer="0"/>
  <pageSetup orientation="portrait" r:id="rId1"/>
  <headerFooter alignWithMargins="0">
    <oddFooter>&amp;CPreparado por NACIONES UNIDAS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showGridLines="0" view="pageBreakPreview" zoomScale="60" zoomScaleNormal="100" workbookViewId="0">
      <selection activeCell="O19" sqref="O19"/>
    </sheetView>
  </sheetViews>
  <sheetFormatPr baseColWidth="10" defaultColWidth="8.85546875" defaultRowHeight="12" customHeight="1" x14ac:dyDescent="0.2"/>
  <cols>
    <col min="1" max="1" width="3.140625" style="37" customWidth="1"/>
    <col min="2" max="2" width="16.7109375" style="54" customWidth="1"/>
    <col min="3" max="3" width="64.85546875" style="37" customWidth="1"/>
    <col min="4" max="4" width="5.28515625" style="44" customWidth="1"/>
    <col min="5" max="5" width="17.85546875" style="37" customWidth="1"/>
    <col min="6" max="6" width="4.5703125" style="37" customWidth="1"/>
    <col min="7" max="7" width="19.42578125" style="37" customWidth="1"/>
    <col min="8" max="8" width="2.85546875" style="37" customWidth="1"/>
    <col min="9" max="9" width="25" style="37" customWidth="1"/>
    <col min="10" max="16384" width="8.85546875" style="37"/>
  </cols>
  <sheetData>
    <row r="1" spans="2:9" ht="24" customHeight="1" x14ac:dyDescent="0.2">
      <c r="B1" s="33" t="s">
        <v>52</v>
      </c>
      <c r="C1" s="34" t="s">
        <v>53</v>
      </c>
      <c r="D1" s="35"/>
      <c r="E1" s="36" t="s">
        <v>18</v>
      </c>
      <c r="G1" s="38" t="s">
        <v>19</v>
      </c>
      <c r="I1" s="39" t="s">
        <v>54</v>
      </c>
    </row>
    <row r="2" spans="2:9" ht="24" customHeight="1" x14ac:dyDescent="0.2">
      <c r="B2" s="40">
        <v>71200</v>
      </c>
      <c r="C2" s="41" t="s">
        <v>55</v>
      </c>
      <c r="D2" s="42"/>
      <c r="E2" s="41" t="s">
        <v>26</v>
      </c>
      <c r="G2" s="41" t="s">
        <v>27</v>
      </c>
      <c r="I2" s="41" t="s">
        <v>28</v>
      </c>
    </row>
    <row r="3" spans="2:9" ht="24" customHeight="1" x14ac:dyDescent="0.2">
      <c r="B3" s="40">
        <v>71300</v>
      </c>
      <c r="C3" s="41" t="s">
        <v>56</v>
      </c>
      <c r="D3" s="43"/>
      <c r="E3" s="41" t="s">
        <v>29</v>
      </c>
      <c r="G3" s="41" t="s">
        <v>30</v>
      </c>
      <c r="I3" s="41" t="s">
        <v>48</v>
      </c>
    </row>
    <row r="4" spans="2:9" ht="24" customHeight="1" x14ac:dyDescent="0.2">
      <c r="B4" s="40">
        <v>71400</v>
      </c>
      <c r="C4" s="41" t="s">
        <v>57</v>
      </c>
      <c r="D4" s="43"/>
      <c r="E4" s="41" t="s">
        <v>31</v>
      </c>
      <c r="G4" s="41" t="s">
        <v>47</v>
      </c>
      <c r="I4" s="41" t="s">
        <v>46</v>
      </c>
    </row>
    <row r="5" spans="2:9" ht="24" customHeight="1" x14ac:dyDescent="0.2">
      <c r="B5" s="40">
        <v>71600</v>
      </c>
      <c r="C5" s="41" t="s">
        <v>58</v>
      </c>
      <c r="D5" s="43"/>
      <c r="E5" s="41" t="s">
        <v>32</v>
      </c>
      <c r="G5" s="41" t="s">
        <v>49</v>
      </c>
      <c r="I5" s="41" t="s">
        <v>50</v>
      </c>
    </row>
    <row r="6" spans="2:9" ht="24" customHeight="1" x14ac:dyDescent="0.2">
      <c r="B6" s="40">
        <v>72100</v>
      </c>
      <c r="C6" s="41" t="s">
        <v>59</v>
      </c>
      <c r="D6" s="43"/>
      <c r="E6" s="41" t="s">
        <v>33</v>
      </c>
      <c r="G6" s="41" t="s">
        <v>51</v>
      </c>
      <c r="I6" s="41"/>
    </row>
    <row r="7" spans="2:9" ht="24" customHeight="1" x14ac:dyDescent="0.2">
      <c r="B7" s="40">
        <v>72200</v>
      </c>
      <c r="C7" s="41" t="s">
        <v>60</v>
      </c>
      <c r="D7" s="43"/>
      <c r="E7" s="41" t="s">
        <v>34</v>
      </c>
    </row>
    <row r="8" spans="2:9" s="44" customFormat="1" ht="24" customHeight="1" x14ac:dyDescent="0.2">
      <c r="B8" s="40">
        <v>72300</v>
      </c>
      <c r="C8" s="41" t="s">
        <v>61</v>
      </c>
      <c r="D8" s="43"/>
      <c r="E8" s="41" t="s">
        <v>35</v>
      </c>
      <c r="F8" s="37"/>
    </row>
    <row r="9" spans="2:9" s="44" customFormat="1" ht="24" customHeight="1" x14ac:dyDescent="0.2">
      <c r="B9" s="40">
        <v>73100</v>
      </c>
      <c r="C9" s="41" t="s">
        <v>62</v>
      </c>
      <c r="D9" s="43"/>
      <c r="E9" s="41" t="s">
        <v>38</v>
      </c>
      <c r="F9" s="37"/>
    </row>
    <row r="10" spans="2:9" ht="39" customHeight="1" x14ac:dyDescent="0.2">
      <c r="B10" s="41">
        <v>73300</v>
      </c>
      <c r="C10" s="41" t="s">
        <v>63</v>
      </c>
      <c r="D10" s="43"/>
      <c r="E10" s="41" t="s">
        <v>42</v>
      </c>
      <c r="I10" s="44"/>
    </row>
    <row r="11" spans="2:9" ht="24" customHeight="1" x14ac:dyDescent="0.2">
      <c r="B11" s="45">
        <v>73400</v>
      </c>
      <c r="C11" s="46" t="s">
        <v>64</v>
      </c>
      <c r="D11" s="47"/>
      <c r="E11" s="48" t="s">
        <v>39</v>
      </c>
      <c r="F11" s="44"/>
    </row>
    <row r="12" spans="2:9" ht="24" customHeight="1" x14ac:dyDescent="0.2">
      <c r="B12" s="41">
        <v>74500</v>
      </c>
      <c r="C12" s="41" t="s">
        <v>65</v>
      </c>
      <c r="D12" s="43"/>
      <c r="E12" s="48" t="s">
        <v>40</v>
      </c>
    </row>
    <row r="13" spans="2:9" ht="24" customHeight="1" x14ac:dyDescent="0.2">
      <c r="B13" s="45">
        <v>75000</v>
      </c>
      <c r="C13" s="46" t="s">
        <v>66</v>
      </c>
      <c r="D13" s="47"/>
      <c r="E13" s="48" t="s">
        <v>41</v>
      </c>
    </row>
    <row r="14" spans="2:9" ht="24" customHeight="1" x14ac:dyDescent="0.2">
      <c r="B14" s="49">
        <v>72400</v>
      </c>
      <c r="C14" s="50" t="s">
        <v>67</v>
      </c>
      <c r="D14" s="51"/>
      <c r="E14" s="48" t="s">
        <v>43</v>
      </c>
    </row>
    <row r="15" spans="2:9" ht="24" customHeight="1" x14ac:dyDescent="0.2">
      <c r="B15" s="49">
        <v>72500</v>
      </c>
      <c r="C15" s="50" t="s">
        <v>68</v>
      </c>
      <c r="D15" s="51"/>
      <c r="E15" s="48" t="s">
        <v>44</v>
      </c>
    </row>
    <row r="16" spans="2:9" ht="24" customHeight="1" x14ac:dyDescent="0.2">
      <c r="B16" s="49">
        <v>72600</v>
      </c>
      <c r="C16" s="50" t="s">
        <v>69</v>
      </c>
      <c r="D16" s="51"/>
      <c r="E16" s="48" t="s">
        <v>45</v>
      </c>
    </row>
    <row r="17" spans="2:6" s="44" customFormat="1" ht="24" customHeight="1" x14ac:dyDescent="0.2">
      <c r="B17" s="49">
        <v>72700</v>
      </c>
      <c r="C17" s="50" t="s">
        <v>70</v>
      </c>
      <c r="D17" s="51"/>
      <c r="E17" s="48" t="s">
        <v>36</v>
      </c>
      <c r="F17" s="37"/>
    </row>
    <row r="18" spans="2:6" s="52" customFormat="1" ht="24" customHeight="1" x14ac:dyDescent="0.2">
      <c r="B18" s="49">
        <v>72800</v>
      </c>
      <c r="C18" s="50" t="s">
        <v>71</v>
      </c>
      <c r="D18" s="51"/>
      <c r="E18" s="48" t="s">
        <v>37</v>
      </c>
      <c r="F18" s="37"/>
    </row>
    <row r="19" spans="2:6" s="52" customFormat="1" ht="24" customHeight="1" x14ac:dyDescent="0.2">
      <c r="B19" s="49">
        <v>74100</v>
      </c>
      <c r="C19" s="50" t="s">
        <v>72</v>
      </c>
      <c r="D19" s="53"/>
      <c r="E19" s="44"/>
      <c r="F19" s="44"/>
    </row>
    <row r="20" spans="2:6" s="52" customFormat="1" ht="24" customHeight="1" x14ac:dyDescent="0.2">
      <c r="B20" s="49">
        <v>74200</v>
      </c>
      <c r="C20" s="50" t="s">
        <v>73</v>
      </c>
      <c r="D20" s="53"/>
      <c r="E20" s="44"/>
    </row>
    <row r="21" spans="2:6" s="52" customFormat="1" ht="24" customHeight="1" x14ac:dyDescent="0.2">
      <c r="B21" s="49">
        <v>74500</v>
      </c>
      <c r="C21" s="50" t="s">
        <v>74</v>
      </c>
      <c r="D21" s="53"/>
      <c r="E21" s="44"/>
    </row>
    <row r="22" spans="2:6" s="52" customFormat="1" ht="24" customHeight="1" x14ac:dyDescent="0.2">
      <c r="B22" s="49">
        <v>75100</v>
      </c>
      <c r="C22" s="50" t="s">
        <v>75</v>
      </c>
      <c r="D22" s="53"/>
      <c r="E22" s="44"/>
    </row>
    <row r="23" spans="2:6" s="52" customFormat="1" ht="24" customHeight="1" x14ac:dyDescent="0.2">
      <c r="B23" s="48">
        <v>62000</v>
      </c>
      <c r="C23" s="50" t="s">
        <v>76</v>
      </c>
      <c r="D23" s="53"/>
      <c r="E23" s="44"/>
    </row>
    <row r="24" spans="2:6" ht="12" customHeight="1" x14ac:dyDescent="0.2">
      <c r="F24" s="52"/>
    </row>
    <row r="25" spans="2:6" ht="12" customHeight="1" x14ac:dyDescent="0.2">
      <c r="F25" s="52"/>
    </row>
    <row r="26" spans="2:6" ht="12" customHeight="1" x14ac:dyDescent="0.2">
      <c r="B26" s="55"/>
      <c r="C26" s="44"/>
    </row>
    <row r="27" spans="2:6" ht="31.5" customHeight="1" x14ac:dyDescent="0.2">
      <c r="B27" s="56"/>
      <c r="C27" s="57"/>
    </row>
    <row r="28" spans="2:6" ht="12" customHeight="1" x14ac:dyDescent="0.2">
      <c r="B28" s="56"/>
      <c r="C28" s="58"/>
    </row>
    <row r="29" spans="2:6" ht="12" customHeight="1" x14ac:dyDescent="0.2">
      <c r="B29" s="56"/>
      <c r="C29" s="58"/>
    </row>
    <row r="30" spans="2:6" ht="12" customHeight="1" x14ac:dyDescent="0.2">
      <c r="B30" s="56"/>
      <c r="C30" s="58"/>
    </row>
    <row r="31" spans="2:6" ht="12" customHeight="1" x14ac:dyDescent="0.2">
      <c r="B31" s="56"/>
      <c r="C31" s="58"/>
    </row>
    <row r="32" spans="2:6" ht="12" customHeight="1" x14ac:dyDescent="0.2">
      <c r="B32" s="56"/>
      <c r="C32" s="58"/>
    </row>
    <row r="33" spans="2:3" ht="12" customHeight="1" x14ac:dyDescent="0.2">
      <c r="B33" s="55"/>
      <c r="C33" s="44"/>
    </row>
    <row r="34" spans="2:3" ht="12" customHeight="1" x14ac:dyDescent="0.2">
      <c r="B34" s="55"/>
      <c r="C34" s="44"/>
    </row>
    <row r="35" spans="2:3" ht="12" customHeight="1" x14ac:dyDescent="0.2">
      <c r="B35" s="55"/>
      <c r="C35" s="44"/>
    </row>
    <row r="36" spans="2:3" ht="12" customHeight="1" x14ac:dyDescent="0.2">
      <c r="B36" s="55"/>
      <c r="C36" s="44"/>
    </row>
  </sheetData>
  <phoneticPr fontId="0" type="noConversion"/>
  <pageMargins left="0.2" right="0.2" top="0.28999999999999998" bottom="0.16" header="0.17" footer="0.5"/>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topLeftCell="A22" zoomScaleNormal="110" zoomScaleSheetLayoutView="100" workbookViewId="0">
      <selection activeCell="N30" sqref="N30"/>
    </sheetView>
  </sheetViews>
  <sheetFormatPr baseColWidth="10" defaultColWidth="9.140625" defaultRowHeight="12.75" x14ac:dyDescent="0.2"/>
  <cols>
    <col min="1" max="1" width="13.42578125" customWidth="1"/>
    <col min="2" max="2" width="15.42578125" customWidth="1"/>
    <col min="3" max="3" width="12.42578125" customWidth="1"/>
    <col min="4" max="4" width="19" customWidth="1"/>
    <col min="5" max="5" width="16" customWidth="1"/>
    <col min="6" max="6" width="36" customWidth="1"/>
    <col min="7" max="7" width="16.7109375" customWidth="1"/>
    <col min="8" max="8" width="13.7109375" customWidth="1"/>
    <col min="9" max="9" width="10" customWidth="1"/>
    <col min="10" max="10" width="17.85546875" customWidth="1"/>
  </cols>
  <sheetData>
    <row r="1" spans="1:10" ht="15" customHeight="1" x14ac:dyDescent="0.2">
      <c r="A1" s="549" t="s">
        <v>146</v>
      </c>
      <c r="B1" s="549"/>
      <c r="C1" s="549"/>
      <c r="D1" s="549"/>
      <c r="E1" s="549"/>
      <c r="F1" s="549"/>
      <c r="G1" s="549"/>
      <c r="H1" s="549"/>
      <c r="I1" s="549"/>
      <c r="J1" s="549"/>
    </row>
    <row r="2" spans="1:10" ht="9.6" customHeight="1" x14ac:dyDescent="0.2"/>
    <row r="3" spans="1:10" ht="42" customHeight="1" x14ac:dyDescent="0.2">
      <c r="A3" s="553" t="s">
        <v>380</v>
      </c>
      <c r="B3" s="554"/>
      <c r="C3" s="554"/>
      <c r="D3" s="555"/>
      <c r="E3" s="299" t="s">
        <v>381</v>
      </c>
      <c r="F3" s="298">
        <v>80097</v>
      </c>
      <c r="G3" s="299" t="s">
        <v>0</v>
      </c>
      <c r="H3" s="140">
        <v>43084</v>
      </c>
    </row>
    <row r="4" spans="1:10" ht="13.5" thickBot="1" x14ac:dyDescent="0.25">
      <c r="C4" t="s">
        <v>98</v>
      </c>
      <c r="F4" t="s">
        <v>98</v>
      </c>
      <c r="H4" t="s">
        <v>98</v>
      </c>
    </row>
    <row r="5" spans="1:10" ht="33" x14ac:dyDescent="0.2">
      <c r="A5" s="550" t="s">
        <v>100</v>
      </c>
      <c r="B5" s="543" t="s">
        <v>101</v>
      </c>
      <c r="C5" s="543" t="s">
        <v>102</v>
      </c>
      <c r="D5" s="543" t="s">
        <v>103</v>
      </c>
      <c r="E5" s="116" t="s">
        <v>104</v>
      </c>
      <c r="F5" s="543" t="s">
        <v>105</v>
      </c>
      <c r="G5" s="543" t="s">
        <v>106</v>
      </c>
      <c r="H5" s="543" t="s">
        <v>107</v>
      </c>
      <c r="I5" s="543" t="s">
        <v>108</v>
      </c>
      <c r="J5" s="543" t="s">
        <v>109</v>
      </c>
    </row>
    <row r="6" spans="1:10" ht="33" customHeight="1" x14ac:dyDescent="0.2">
      <c r="A6" s="551"/>
      <c r="B6" s="544"/>
      <c r="C6" s="544"/>
      <c r="D6" s="544"/>
      <c r="E6" s="117" t="s">
        <v>110</v>
      </c>
      <c r="F6" s="544"/>
      <c r="G6" s="544"/>
      <c r="H6" s="544"/>
      <c r="I6" s="544"/>
      <c r="J6" s="544"/>
    </row>
    <row r="7" spans="1:10" ht="16.5" x14ac:dyDescent="0.2">
      <c r="A7" s="551"/>
      <c r="B7" s="544"/>
      <c r="C7" s="544"/>
      <c r="D7" s="544"/>
      <c r="E7" s="117"/>
      <c r="F7" s="544"/>
      <c r="G7" s="544"/>
      <c r="H7" s="544"/>
      <c r="I7" s="544"/>
      <c r="J7" s="544"/>
    </row>
    <row r="8" spans="1:10" ht="17.25" thickBot="1" x14ac:dyDescent="0.25">
      <c r="A8" s="552"/>
      <c r="B8" s="545"/>
      <c r="C8" s="545"/>
      <c r="D8" s="545"/>
      <c r="E8" s="118" t="s">
        <v>111</v>
      </c>
      <c r="F8" s="545"/>
      <c r="G8" s="545"/>
      <c r="H8" s="545"/>
      <c r="I8" s="545"/>
      <c r="J8" s="545"/>
    </row>
    <row r="9" spans="1:10" ht="56.25" customHeight="1" x14ac:dyDescent="0.2">
      <c r="A9" s="537">
        <v>1</v>
      </c>
      <c r="B9" s="533" t="s">
        <v>339</v>
      </c>
      <c r="C9" s="524">
        <v>42125</v>
      </c>
      <c r="D9" s="533" t="s">
        <v>340</v>
      </c>
      <c r="E9" s="546" t="s">
        <v>341</v>
      </c>
      <c r="F9" s="546" t="s">
        <v>349</v>
      </c>
      <c r="G9" s="530" t="s">
        <v>343</v>
      </c>
      <c r="H9" s="530" t="s">
        <v>343</v>
      </c>
      <c r="I9" s="524">
        <v>42947</v>
      </c>
      <c r="J9" s="556"/>
    </row>
    <row r="10" spans="1:10" ht="91.15" customHeight="1" x14ac:dyDescent="0.2">
      <c r="A10" s="538"/>
      <c r="B10" s="536"/>
      <c r="C10" s="525"/>
      <c r="D10" s="536"/>
      <c r="E10" s="547"/>
      <c r="F10" s="547"/>
      <c r="G10" s="531"/>
      <c r="H10" s="531"/>
      <c r="I10" s="525"/>
      <c r="J10" s="557"/>
    </row>
    <row r="11" spans="1:10" ht="13.15" customHeight="1" thickBot="1" x14ac:dyDescent="0.25">
      <c r="A11" s="539"/>
      <c r="B11" s="535"/>
      <c r="C11" s="526"/>
      <c r="D11" s="535"/>
      <c r="E11" s="294" t="s">
        <v>342</v>
      </c>
      <c r="F11" s="548"/>
      <c r="G11" s="532"/>
      <c r="H11" s="532"/>
      <c r="I11" s="526"/>
      <c r="J11" s="558"/>
    </row>
    <row r="12" spans="1:10" ht="94.15" customHeight="1" x14ac:dyDescent="0.2">
      <c r="A12" s="537">
        <v>2</v>
      </c>
      <c r="B12" s="533" t="s">
        <v>344</v>
      </c>
      <c r="C12" s="524">
        <v>42125</v>
      </c>
      <c r="D12" s="524" t="s">
        <v>345</v>
      </c>
      <c r="E12" s="292" t="s">
        <v>346</v>
      </c>
      <c r="F12" s="546" t="s">
        <v>350</v>
      </c>
      <c r="G12" s="530" t="s">
        <v>347</v>
      </c>
      <c r="H12" s="530" t="s">
        <v>343</v>
      </c>
      <c r="I12" s="524">
        <v>42947</v>
      </c>
      <c r="J12" s="530"/>
    </row>
    <row r="13" spans="1:10" ht="19.899999999999999" customHeight="1" x14ac:dyDescent="0.2">
      <c r="A13" s="538"/>
      <c r="B13" s="536"/>
      <c r="C13" s="525"/>
      <c r="D13" s="525"/>
      <c r="E13" s="296" t="s">
        <v>342</v>
      </c>
      <c r="F13" s="547"/>
      <c r="G13" s="531"/>
      <c r="H13" s="531"/>
      <c r="I13" s="525"/>
      <c r="J13" s="531"/>
    </row>
    <row r="14" spans="1:10" ht="127.9" customHeight="1" thickBot="1" x14ac:dyDescent="0.25">
      <c r="A14" s="539"/>
      <c r="B14" s="535"/>
      <c r="C14" s="526"/>
      <c r="D14" s="526"/>
      <c r="E14" s="294" t="s">
        <v>348</v>
      </c>
      <c r="F14" s="548"/>
      <c r="G14" s="532"/>
      <c r="H14" s="532"/>
      <c r="I14" s="526"/>
      <c r="J14" s="532"/>
    </row>
    <row r="15" spans="1:10" ht="54.75" customHeight="1" x14ac:dyDescent="0.2">
      <c r="A15" s="527">
        <v>3</v>
      </c>
      <c r="B15" s="533" t="s">
        <v>351</v>
      </c>
      <c r="C15" s="524">
        <v>42125</v>
      </c>
      <c r="D15" s="518" t="s">
        <v>352</v>
      </c>
      <c r="E15" s="292" t="s">
        <v>353</v>
      </c>
      <c r="F15" s="521" t="s">
        <v>355</v>
      </c>
      <c r="G15" s="530" t="s">
        <v>354</v>
      </c>
      <c r="H15" s="530" t="s">
        <v>343</v>
      </c>
      <c r="I15" s="524">
        <v>42947</v>
      </c>
      <c r="J15" s="527"/>
    </row>
    <row r="16" spans="1:10" ht="13.15" customHeight="1" x14ac:dyDescent="0.2">
      <c r="A16" s="528"/>
      <c r="B16" s="536"/>
      <c r="C16" s="525"/>
      <c r="D16" s="519"/>
      <c r="E16" s="293" t="s">
        <v>342</v>
      </c>
      <c r="F16" s="522"/>
      <c r="G16" s="531"/>
      <c r="H16" s="531"/>
      <c r="I16" s="525"/>
      <c r="J16" s="528"/>
    </row>
    <row r="17" spans="1:10" ht="62.45" customHeight="1" thickBot="1" x14ac:dyDescent="0.25">
      <c r="A17" s="529"/>
      <c r="B17" s="535"/>
      <c r="C17" s="526"/>
      <c r="D17" s="520"/>
      <c r="E17" s="296" t="s">
        <v>348</v>
      </c>
      <c r="F17" s="523"/>
      <c r="G17" s="532"/>
      <c r="H17" s="532"/>
      <c r="I17" s="526"/>
      <c r="J17" s="529"/>
    </row>
    <row r="18" spans="1:10" ht="66.599999999999994" customHeight="1" x14ac:dyDescent="0.2">
      <c r="A18" s="527">
        <v>4</v>
      </c>
      <c r="B18" s="533" t="s">
        <v>356</v>
      </c>
      <c r="C18" s="524">
        <v>42125</v>
      </c>
      <c r="D18" s="524" t="s">
        <v>340</v>
      </c>
      <c r="E18" s="292" t="s">
        <v>357</v>
      </c>
      <c r="F18" s="533" t="s">
        <v>358</v>
      </c>
      <c r="G18" s="559" t="s">
        <v>359</v>
      </c>
      <c r="H18" s="560" t="s">
        <v>360</v>
      </c>
      <c r="I18" s="524">
        <v>42947</v>
      </c>
      <c r="J18" s="527"/>
    </row>
    <row r="19" spans="1:10" ht="13.15" customHeight="1" x14ac:dyDescent="0.2">
      <c r="A19" s="528"/>
      <c r="B19" s="536"/>
      <c r="C19" s="525"/>
      <c r="D19" s="525"/>
      <c r="E19" s="296" t="s">
        <v>342</v>
      </c>
      <c r="F19" s="534"/>
      <c r="G19" s="528"/>
      <c r="H19" s="561"/>
      <c r="I19" s="525"/>
      <c r="J19" s="528"/>
    </row>
    <row r="20" spans="1:10" ht="158.44999999999999" customHeight="1" thickBot="1" x14ac:dyDescent="0.25">
      <c r="A20" s="529"/>
      <c r="B20" s="535"/>
      <c r="C20" s="526"/>
      <c r="D20" s="526"/>
      <c r="E20" s="295" t="s">
        <v>348</v>
      </c>
      <c r="F20" s="535"/>
      <c r="G20" s="529"/>
      <c r="H20" s="562"/>
      <c r="I20" s="526"/>
      <c r="J20" s="529"/>
    </row>
    <row r="21" spans="1:10" ht="102.6" customHeight="1" x14ac:dyDescent="0.2">
      <c r="A21" s="527">
        <v>5</v>
      </c>
      <c r="B21" s="533" t="s">
        <v>361</v>
      </c>
      <c r="C21" s="524">
        <v>42125</v>
      </c>
      <c r="D21" s="518" t="s">
        <v>362</v>
      </c>
      <c r="E21" s="292" t="s">
        <v>363</v>
      </c>
      <c r="F21" s="533" t="s">
        <v>365</v>
      </c>
      <c r="G21" s="530" t="s">
        <v>359</v>
      </c>
      <c r="H21" s="530" t="s">
        <v>343</v>
      </c>
      <c r="I21" s="524">
        <v>42947</v>
      </c>
      <c r="J21" s="527"/>
    </row>
    <row r="22" spans="1:10" ht="16.149999999999999" customHeight="1" x14ac:dyDescent="0.2">
      <c r="A22" s="528"/>
      <c r="B22" s="536"/>
      <c r="C22" s="525"/>
      <c r="D22" s="519"/>
      <c r="E22" s="296" t="s">
        <v>342</v>
      </c>
      <c r="F22" s="534"/>
      <c r="G22" s="531"/>
      <c r="H22" s="531"/>
      <c r="I22" s="525"/>
      <c r="J22" s="528"/>
    </row>
    <row r="23" spans="1:10" ht="15" customHeight="1" thickBot="1" x14ac:dyDescent="0.25">
      <c r="A23" s="529"/>
      <c r="B23" s="535"/>
      <c r="C23" s="526"/>
      <c r="D23" s="520"/>
      <c r="E23" s="294" t="s">
        <v>364</v>
      </c>
      <c r="F23" s="535"/>
      <c r="G23" s="532"/>
      <c r="H23" s="532"/>
      <c r="I23" s="526"/>
      <c r="J23" s="529"/>
    </row>
    <row r="24" spans="1:10" ht="81" customHeight="1" x14ac:dyDescent="0.2">
      <c r="A24" s="527">
        <v>6</v>
      </c>
      <c r="B24" s="533" t="s">
        <v>366</v>
      </c>
      <c r="C24" s="524">
        <v>42125</v>
      </c>
      <c r="D24" s="530" t="s">
        <v>367</v>
      </c>
      <c r="E24" s="293" t="s">
        <v>368</v>
      </c>
      <c r="F24" s="533" t="s">
        <v>370</v>
      </c>
      <c r="G24" s="530" t="s">
        <v>369</v>
      </c>
      <c r="H24" s="530" t="s">
        <v>343</v>
      </c>
      <c r="I24" s="524">
        <v>42947</v>
      </c>
      <c r="J24" s="530"/>
    </row>
    <row r="25" spans="1:10" ht="15" customHeight="1" x14ac:dyDescent="0.2">
      <c r="A25" s="528"/>
      <c r="B25" s="536"/>
      <c r="C25" s="525"/>
      <c r="D25" s="531"/>
      <c r="E25" s="293" t="s">
        <v>342</v>
      </c>
      <c r="F25" s="536"/>
      <c r="G25" s="531"/>
      <c r="H25" s="531"/>
      <c r="I25" s="525"/>
      <c r="J25" s="531"/>
    </row>
    <row r="26" spans="1:10" ht="36.6" customHeight="1" thickBot="1" x14ac:dyDescent="0.25">
      <c r="A26" s="529"/>
      <c r="B26" s="535"/>
      <c r="C26" s="526"/>
      <c r="D26" s="532"/>
      <c r="E26" s="294" t="s">
        <v>364</v>
      </c>
      <c r="F26" s="535"/>
      <c r="G26" s="532"/>
      <c r="H26" s="532"/>
      <c r="I26" s="526"/>
      <c r="J26" s="532"/>
    </row>
    <row r="27" spans="1:10" ht="94.9" customHeight="1" x14ac:dyDescent="0.2">
      <c r="A27" s="527">
        <v>7</v>
      </c>
      <c r="B27" s="533" t="s">
        <v>371</v>
      </c>
      <c r="C27" s="524">
        <v>42125</v>
      </c>
      <c r="D27" s="530" t="s">
        <v>372</v>
      </c>
      <c r="E27" s="292" t="s">
        <v>373</v>
      </c>
      <c r="F27" s="533" t="s">
        <v>375</v>
      </c>
      <c r="G27" s="530" t="s">
        <v>359</v>
      </c>
      <c r="H27" s="530" t="s">
        <v>343</v>
      </c>
      <c r="I27" s="524">
        <v>42947</v>
      </c>
      <c r="J27" s="527"/>
    </row>
    <row r="28" spans="1:10" ht="15" customHeight="1" x14ac:dyDescent="0.2">
      <c r="A28" s="528"/>
      <c r="B28" s="536"/>
      <c r="C28" s="525"/>
      <c r="D28" s="531"/>
      <c r="E28" s="296" t="s">
        <v>342</v>
      </c>
      <c r="F28" s="536" t="s">
        <v>374</v>
      </c>
      <c r="G28" s="531"/>
      <c r="H28" s="531"/>
      <c r="I28" s="525"/>
      <c r="J28" s="528"/>
    </row>
    <row r="29" spans="1:10" ht="13.15" customHeight="1" thickBot="1" x14ac:dyDescent="0.25">
      <c r="A29" s="529"/>
      <c r="B29" s="535"/>
      <c r="C29" s="526"/>
      <c r="D29" s="532"/>
      <c r="E29" s="294" t="s">
        <v>348</v>
      </c>
      <c r="F29" s="535"/>
      <c r="G29" s="532"/>
      <c r="H29" s="532"/>
      <c r="I29" s="526"/>
      <c r="J29" s="529"/>
    </row>
    <row r="30" spans="1:10" ht="82.15" customHeight="1" x14ac:dyDescent="0.2">
      <c r="A30" s="527">
        <v>8</v>
      </c>
      <c r="B30" s="540" t="s">
        <v>376</v>
      </c>
      <c r="C30" s="524">
        <v>42125</v>
      </c>
      <c r="D30" s="563" t="s">
        <v>340</v>
      </c>
      <c r="E30" s="292" t="s">
        <v>377</v>
      </c>
      <c r="F30" s="533" t="s">
        <v>379</v>
      </c>
      <c r="G30" s="530" t="s">
        <v>378</v>
      </c>
      <c r="H30" s="530" t="s">
        <v>343</v>
      </c>
      <c r="I30" s="524">
        <v>42947</v>
      </c>
      <c r="J30" s="527"/>
    </row>
    <row r="31" spans="1:10" ht="13.15" customHeight="1" x14ac:dyDescent="0.2">
      <c r="A31" s="528"/>
      <c r="B31" s="541"/>
      <c r="C31" s="525"/>
      <c r="D31" s="564"/>
      <c r="E31" s="296" t="s">
        <v>342</v>
      </c>
      <c r="F31" s="536"/>
      <c r="G31" s="531"/>
      <c r="H31" s="531"/>
      <c r="I31" s="525"/>
      <c r="J31" s="528"/>
    </row>
    <row r="32" spans="1:10" ht="13.15" customHeight="1" thickBot="1" x14ac:dyDescent="0.25">
      <c r="A32" s="529"/>
      <c r="B32" s="542"/>
      <c r="C32" s="526"/>
      <c r="D32" s="565"/>
      <c r="E32" s="294" t="s">
        <v>348</v>
      </c>
      <c r="F32" s="535"/>
      <c r="G32" s="532"/>
      <c r="H32" s="532"/>
      <c r="I32" s="526"/>
      <c r="J32" s="529"/>
    </row>
    <row r="34" spans="1:1" x14ac:dyDescent="0.2">
      <c r="A34" t="s">
        <v>221</v>
      </c>
    </row>
  </sheetData>
  <mergeCells count="84">
    <mergeCell ref="D27:D29"/>
    <mergeCell ref="F27:F29"/>
    <mergeCell ref="I27:I29"/>
    <mergeCell ref="J27:J29"/>
    <mergeCell ref="J30:J32"/>
    <mergeCell ref="G27:G29"/>
    <mergeCell ref="H27:H29"/>
    <mergeCell ref="D30:D32"/>
    <mergeCell ref="F30:F32"/>
    <mergeCell ref="I30:I32"/>
    <mergeCell ref="G30:G32"/>
    <mergeCell ref="H30:H32"/>
    <mergeCell ref="G21:G23"/>
    <mergeCell ref="H21:H23"/>
    <mergeCell ref="J21:J23"/>
    <mergeCell ref="I21:I23"/>
    <mergeCell ref="A24:A26"/>
    <mergeCell ref="B24:B26"/>
    <mergeCell ref="C24:C26"/>
    <mergeCell ref="D24:D26"/>
    <mergeCell ref="F24:F26"/>
    <mergeCell ref="G24:G26"/>
    <mergeCell ref="H24:H26"/>
    <mergeCell ref="I24:I26"/>
    <mergeCell ref="J24:J26"/>
    <mergeCell ref="F12:F14"/>
    <mergeCell ref="J15:J17"/>
    <mergeCell ref="G18:G20"/>
    <mergeCell ref="H18:H20"/>
    <mergeCell ref="J18:J20"/>
    <mergeCell ref="I12:I14"/>
    <mergeCell ref="D12:D14"/>
    <mergeCell ref="A1:J1"/>
    <mergeCell ref="A5:A8"/>
    <mergeCell ref="B5:B8"/>
    <mergeCell ref="C5:C8"/>
    <mergeCell ref="D5:D8"/>
    <mergeCell ref="J5:J8"/>
    <mergeCell ref="A3:D3"/>
    <mergeCell ref="J9:J11"/>
    <mergeCell ref="E9:E10"/>
    <mergeCell ref="G12:G14"/>
    <mergeCell ref="H12:H14"/>
    <mergeCell ref="J12:J14"/>
    <mergeCell ref="I9:I11"/>
    <mergeCell ref="H9:H11"/>
    <mergeCell ref="F5:F8"/>
    <mergeCell ref="G5:G8"/>
    <mergeCell ref="H5:H8"/>
    <mergeCell ref="I5:I8"/>
    <mergeCell ref="G9:G11"/>
    <mergeCell ref="A21:A23"/>
    <mergeCell ref="B21:B23"/>
    <mergeCell ref="F9:F11"/>
    <mergeCell ref="A9:A11"/>
    <mergeCell ref="D9:D11"/>
    <mergeCell ref="D21:D23"/>
    <mergeCell ref="F21:F23"/>
    <mergeCell ref="C21:C23"/>
    <mergeCell ref="B9:B11"/>
    <mergeCell ref="B12:B14"/>
    <mergeCell ref="B18:B20"/>
    <mergeCell ref="C9:C11"/>
    <mergeCell ref="A12:A14"/>
    <mergeCell ref="C12:C14"/>
    <mergeCell ref="A30:A32"/>
    <mergeCell ref="C30:C32"/>
    <mergeCell ref="A15:A17"/>
    <mergeCell ref="A27:A29"/>
    <mergeCell ref="B27:B29"/>
    <mergeCell ref="C27:C29"/>
    <mergeCell ref="B30:B32"/>
    <mergeCell ref="D15:D17"/>
    <mergeCell ref="F15:F17"/>
    <mergeCell ref="I15:I17"/>
    <mergeCell ref="A18:A20"/>
    <mergeCell ref="C18:C20"/>
    <mergeCell ref="G15:G17"/>
    <mergeCell ref="H15:H17"/>
    <mergeCell ref="D18:D20"/>
    <mergeCell ref="F18:F20"/>
    <mergeCell ref="I18:I20"/>
    <mergeCell ref="B15:B17"/>
    <mergeCell ref="C15:C17"/>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15</vt:i4>
      </vt:variant>
    </vt:vector>
  </HeadingPairs>
  <TitlesOfParts>
    <vt:vector size="27" baseType="lpstr">
      <vt:lpstr>Instructivo</vt:lpstr>
      <vt:lpstr>Portada</vt:lpstr>
      <vt:lpstr>I. Marco de Resultados</vt:lpstr>
      <vt:lpstr>II. Monitoreo y Evaluación</vt:lpstr>
      <vt:lpstr>III. Presupuesto Anual </vt:lpstr>
      <vt:lpstr> Presupuesto Referencia</vt:lpstr>
      <vt:lpstr>IV. Descripción de Resultados E</vt:lpstr>
      <vt:lpstr>Cuentas </vt:lpstr>
      <vt:lpstr>V. Cuadro de Riesgos</vt:lpstr>
      <vt:lpstr>VI. Inventario</vt:lpstr>
      <vt:lpstr>VII. Beneficiarios</vt:lpstr>
      <vt:lpstr>Sheet2</vt:lpstr>
      <vt:lpstr>'Cuentas '!Área_de_impresión</vt:lpstr>
      <vt:lpstr>'II. Monitoreo y Evaluación'!Área_de_impresión</vt:lpstr>
      <vt:lpstr>'III. Presupuesto Anual '!Área_de_impresión</vt:lpstr>
      <vt:lpstr>'IV. Descripción de Resultados E'!Área_de_impresión</vt:lpstr>
      <vt:lpstr>Portada!Área_de_impresión</vt:lpstr>
      <vt:lpstr>'V. Cuadro de Riesgos'!Área_de_impresión</vt:lpstr>
      <vt:lpstr>'VI. Inventario'!Área_de_impresión</vt:lpstr>
      <vt:lpstr>'VII. Beneficiarios'!Área_de_impresión</vt:lpstr>
      <vt:lpstr>'Cuentas '!Cuenta</vt:lpstr>
      <vt:lpstr>'III. Presupuesto Anual '!Cuenta</vt:lpstr>
      <vt:lpstr>'Cuentas '!Donor</vt:lpstr>
      <vt:lpstr>'III. Presupuesto Anual '!dONOR</vt:lpstr>
      <vt:lpstr>'Cuentas '!Fondo</vt:lpstr>
      <vt:lpstr>'III. Presupuesto Anual '!Fondo</vt:lpstr>
      <vt:lpstr>'III. Presupuesto Anual '!Títulos_a_imprimir</vt:lpstr>
    </vt:vector>
  </TitlesOfParts>
  <Company>NACIONES UNIDAS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NACIONES UNIDAS</dc:creator>
  <cp:lastModifiedBy>Irina Madrid</cp:lastModifiedBy>
  <cp:lastPrinted>2016-10-28T16:25:35Z</cp:lastPrinted>
  <dcterms:created xsi:type="dcterms:W3CDTF">2001-02-01T16:13:03Z</dcterms:created>
  <dcterms:modified xsi:type="dcterms:W3CDTF">2017-12-21T18:49:20Z</dcterms:modified>
</cp:coreProperties>
</file>